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1423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'2009,10,11,12'!$A$1:$Q$266</definedName>
  </definedNames>
  <calcPr calcId="145621"/>
</workbook>
</file>

<file path=xl/calcChain.xml><?xml version="1.0" encoding="utf-8"?>
<calcChain xmlns="http://schemas.openxmlformats.org/spreadsheetml/2006/main">
  <c r="I209" i="8" l="1"/>
  <c r="H232" i="8"/>
  <c r="I230" i="8"/>
  <c r="I216" i="8"/>
  <c r="H182" i="8"/>
  <c r="I177" i="8"/>
  <c r="I205" i="8" l="1"/>
  <c r="G76" i="8"/>
  <c r="I53" i="8"/>
  <c r="I52" i="8"/>
  <c r="I62" i="8" l="1"/>
  <c r="I54" i="8"/>
  <c r="I114" i="8" l="1"/>
  <c r="H110" i="8" l="1"/>
  <c r="I246" i="8" l="1"/>
  <c r="I245" i="8"/>
  <c r="H247" i="8"/>
  <c r="G247" i="8"/>
  <c r="G232" i="8"/>
  <c r="I225" i="8"/>
  <c r="I224" i="8"/>
  <c r="I212" i="8"/>
  <c r="H144" i="8"/>
  <c r="G144" i="8"/>
  <c r="I128" i="8"/>
  <c r="H132" i="8"/>
  <c r="G132" i="8"/>
  <c r="I105" i="8"/>
  <c r="I104" i="8"/>
  <c r="H101" i="8"/>
  <c r="I100" i="8"/>
  <c r="I97" i="8"/>
  <c r="G101" i="8"/>
  <c r="H76" i="8"/>
  <c r="I76" i="8" s="1"/>
  <c r="I73" i="8"/>
  <c r="I58" i="8"/>
  <c r="I57" i="8"/>
  <c r="I61" i="8"/>
  <c r="I63" i="8" s="1"/>
  <c r="H27" i="8"/>
  <c r="I24" i="8"/>
  <c r="I20" i="8"/>
  <c r="I19" i="8"/>
  <c r="I232" i="8" l="1"/>
  <c r="I252" i="8"/>
  <c r="I207" i="8"/>
  <c r="H197" i="8"/>
  <c r="G197" i="8"/>
  <c r="I196" i="8"/>
  <c r="I195" i="8"/>
  <c r="I194" i="8"/>
  <c r="I193" i="8"/>
  <c r="I192" i="8"/>
  <c r="I191" i="8"/>
  <c r="H173" i="8"/>
  <c r="G173" i="8"/>
  <c r="I155" i="8"/>
  <c r="I141" i="8"/>
  <c r="I124" i="8"/>
  <c r="H120" i="8"/>
  <c r="G120" i="8"/>
  <c r="I108" i="8"/>
  <c r="I98" i="8"/>
  <c r="H94" i="8"/>
  <c r="G94" i="8"/>
  <c r="H88" i="8"/>
  <c r="I87" i="8"/>
  <c r="G88" i="8"/>
  <c r="I85" i="8"/>
  <c r="H54" i="8"/>
  <c r="H37" i="8"/>
  <c r="I173" i="8" l="1"/>
  <c r="I197" i="8"/>
  <c r="I120" i="8"/>
  <c r="G37" i="8" l="1"/>
  <c r="I37" i="8" s="1"/>
  <c r="I14" i="8"/>
  <c r="I16" i="8"/>
  <c r="I15" i="8"/>
  <c r="I251" i="8" l="1"/>
  <c r="I247" i="8" l="1"/>
  <c r="I241" i="8"/>
  <c r="I240" i="8"/>
  <c r="I236" i="8"/>
  <c r="I235" i="8"/>
  <c r="I231" i="8"/>
  <c r="I229" i="8"/>
  <c r="I228" i="8"/>
  <c r="I227" i="8"/>
  <c r="I226" i="8"/>
  <c r="I223" i="8"/>
  <c r="I222" i="8"/>
  <c r="I221" i="8"/>
  <c r="I220" i="8"/>
  <c r="I219" i="8"/>
  <c r="I218" i="8"/>
  <c r="I217" i="8"/>
  <c r="I215" i="8"/>
  <c r="I214" i="8"/>
  <c r="I213" i="8"/>
  <c r="I211" i="8"/>
  <c r="I210" i="8"/>
  <c r="I208" i="8"/>
  <c r="I206" i="8"/>
  <c r="I204" i="8"/>
  <c r="G188" i="8"/>
  <c r="I186" i="8"/>
  <c r="I187" i="8"/>
  <c r="I185" i="8"/>
  <c r="I181" i="8"/>
  <c r="I180" i="8"/>
  <c r="I179" i="8"/>
  <c r="I178" i="8"/>
  <c r="I172" i="8"/>
  <c r="I171" i="8"/>
  <c r="I164" i="8"/>
  <c r="I163" i="8"/>
  <c r="I168" i="8"/>
  <c r="I167" i="8"/>
  <c r="I160" i="8"/>
  <c r="I159" i="8"/>
  <c r="I152" i="8"/>
  <c r="I151" i="8"/>
  <c r="I148" i="8"/>
  <c r="I147" i="8"/>
  <c r="I143" i="8"/>
  <c r="I142" i="8"/>
  <c r="H138" i="8"/>
  <c r="I137" i="8"/>
  <c r="I136" i="8"/>
  <c r="I135" i="8"/>
  <c r="I131" i="8"/>
  <c r="I130" i="8"/>
  <c r="I129" i="8"/>
  <c r="I123" i="8"/>
  <c r="I119" i="8"/>
  <c r="I118" i="8"/>
  <c r="I113" i="8"/>
  <c r="I115" i="8" s="1"/>
  <c r="G115" i="8"/>
  <c r="I110" i="8"/>
  <c r="I109" i="8"/>
  <c r="I99" i="8"/>
  <c r="I101" i="8" s="1"/>
  <c r="I93" i="8"/>
  <c r="I92" i="8"/>
  <c r="I91" i="8"/>
  <c r="I86" i="8"/>
  <c r="I84" i="8"/>
  <c r="I83" i="8"/>
  <c r="I75" i="8"/>
  <c r="I79" i="8"/>
  <c r="I74" i="8"/>
  <c r="I48" i="8"/>
  <c r="I41" i="8"/>
  <c r="I40" i="8"/>
  <c r="I30" i="8"/>
  <c r="I13" i="8"/>
  <c r="I12" i="8"/>
  <c r="I11" i="8"/>
  <c r="I9" i="8"/>
  <c r="I182" i="8" l="1"/>
  <c r="I144" i="8"/>
  <c r="I88" i="8"/>
  <c r="I94" i="8"/>
  <c r="I237" i="8"/>
  <c r="I242" i="8"/>
  <c r="I253" i="8"/>
  <c r="I25" i="8"/>
  <c r="G182" i="8" l="1"/>
  <c r="H188" i="8"/>
  <c r="I156" i="8"/>
  <c r="I45" i="8"/>
  <c r="I44" i="8"/>
  <c r="H32" i="8"/>
  <c r="H66" i="8" s="1"/>
  <c r="G27" i="8"/>
  <c r="I27" i="8" s="1"/>
  <c r="H242" i="8"/>
  <c r="H237" i="8"/>
  <c r="H125" i="8"/>
  <c r="I125" i="8"/>
  <c r="I80" i="8"/>
  <c r="H80" i="8"/>
  <c r="I49" i="8"/>
  <c r="I36" i="8"/>
  <c r="I31" i="8"/>
  <c r="I23" i="8"/>
  <c r="I22" i="8"/>
  <c r="I21" i="8"/>
  <c r="I18" i="8"/>
  <c r="I17" i="8"/>
  <c r="I10" i="8"/>
  <c r="G138" i="8"/>
  <c r="I138" i="8" s="1"/>
  <c r="G242" i="8"/>
  <c r="G237" i="8"/>
  <c r="G125" i="8"/>
  <c r="G80" i="8"/>
  <c r="G54" i="8"/>
  <c r="G32" i="8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/>
  <c r="I83" i="2" s="1"/>
  <c r="I92" i="2"/>
  <c r="I109" i="2"/>
  <c r="I188" i="2"/>
  <c r="I250" i="2"/>
  <c r="I271" i="2"/>
  <c r="G249" i="8" l="1"/>
  <c r="I188" i="8"/>
  <c r="H249" i="8"/>
  <c r="I249" i="8" s="1"/>
  <c r="G66" i="8"/>
  <c r="G68" i="8" s="1"/>
  <c r="I132" i="8"/>
  <c r="H81" i="2"/>
  <c r="H83" i="2" s="1"/>
  <c r="G261" i="2"/>
  <c r="H68" i="8"/>
  <c r="G257" i="8" s="1"/>
  <c r="G81" i="2"/>
  <c r="G83" i="2" s="1"/>
  <c r="H261" i="2"/>
  <c r="I261" i="2"/>
  <c r="I265" i="2" s="1"/>
  <c r="J81" i="2"/>
  <c r="J83" i="2" s="1"/>
  <c r="J261" i="2"/>
  <c r="J265" i="2" s="1"/>
  <c r="I32" i="8"/>
  <c r="H254" i="8" l="1"/>
  <c r="G258" i="8" s="1"/>
  <c r="G260" i="8" s="1"/>
  <c r="I66" i="8"/>
  <c r="I68" i="8" s="1"/>
  <c r="G254" i="8"/>
  <c r="I254" i="8" s="1"/>
</calcChain>
</file>

<file path=xl/sharedStrings.xml><?xml version="1.0" encoding="utf-8"?>
<sst xmlns="http://schemas.openxmlformats.org/spreadsheetml/2006/main" count="373" uniqueCount="228">
  <si>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</si>
  <si>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</si>
  <si>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</si>
  <si>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</si>
  <si>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</si>
  <si>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</si>
  <si>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</si>
  <si>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</si>
  <si>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</si>
  <si>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</si>
  <si>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</si>
  <si>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</si>
  <si>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</si>
  <si>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</si>
  <si>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</si>
  <si>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</si>
  <si>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</si>
  <si>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</si>
  <si>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</si>
  <si>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</si>
  <si>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</si>
  <si>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</si>
  <si>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</si>
  <si>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</si>
  <si>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</si>
  <si>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</si>
  <si>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</si>
  <si>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</si>
  <si>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</si>
  <si>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</si>
  <si>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</si>
  <si>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</si>
  <si>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</si>
  <si>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</si>
  <si>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</si>
  <si>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</si>
  <si>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</si>
  <si>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</si>
  <si>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</si>
  <si>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</si>
  <si>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</si>
  <si>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</si>
  <si>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</si>
  <si>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</si>
  <si>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</si>
  <si>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</si>
  <si>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</si>
  <si>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</si>
  <si>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</si>
  <si>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</si>
  <si>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</si>
  <si>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</si>
  <si>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</si>
  <si>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</si>
  <si>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</si>
  <si>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</si>
  <si>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</si>
  <si>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</si>
  <si>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</si>
  <si>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</si>
  <si>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</si>
  <si>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</si>
  <si>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</si>
  <si>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</si>
  <si>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</si>
  <si>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</si>
  <si>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</si>
  <si>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</si>
  <si>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</si>
  <si>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</si>
  <si>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</si>
  <si>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</si>
  <si>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</si>
  <si>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</si>
  <si>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</si>
  <si>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</si>
  <si>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</si>
  <si>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</si>
  <si>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</si>
  <si>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</si>
  <si>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</si>
  <si>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</si>
  <si>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</si>
  <si>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</si>
  <si>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</si>
  <si>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</si>
  <si>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</si>
  <si>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</si>
  <si>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</si>
  <si>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</si>
  <si>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</si>
  <si>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</si>
  <si>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</si>
  <si>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</si>
  <si>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</si>
  <si>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</si>
  <si>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</si>
  <si>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</si>
  <si>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</si>
  <si>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</si>
  <si>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</si>
  <si>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</si>
  <si>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</si>
  <si>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</si>
  <si>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</si>
  <si>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</si>
  <si>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</si>
  <si>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</si>
  <si>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</si>
  <si>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</si>
  <si>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</si>
  <si>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</si>
  <si>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</si>
  <si>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</si>
  <si>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</si>
  <si>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</si>
  <si>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</si>
  <si>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</si>
  <si>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</si>
  <si>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</si>
  <si>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</si>
  <si>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</si>
  <si>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</si>
  <si>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</si>
  <si>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</si>
  <si>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</si>
  <si>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</si>
  <si>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</si>
  <si>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</si>
  <si>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</si>
  <si>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</si>
  <si>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</si>
  <si>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</si>
  <si>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</si>
  <si>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</si>
  <si>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</si>
  <si>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</si>
  <si>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</si>
  <si>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</si>
  <si>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</si>
  <si>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</si>
  <si>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</si>
  <si>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</si>
  <si>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</si>
  <si>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</si>
  <si>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</si>
  <si>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</si>
  <si>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</si>
  <si>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</si>
  <si>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</si>
  <si>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</si>
  <si>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</si>
  <si>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</si>
  <si>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</si>
  <si>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</si>
  <si>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</si>
  <si>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</si>
  <si>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</si>
  <si>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</si>
  <si>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</si>
  <si>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Elektrická energie </t>
  </si>
  <si>
    <t>Elektřina</t>
  </si>
  <si>
    <t>Splátka úvěru na ČOV</t>
  </si>
  <si>
    <t>Celkem</t>
  </si>
  <si>
    <t>Daň z příjmů FO ze sam. činnosti</t>
  </si>
  <si>
    <t>El. energie</t>
  </si>
  <si>
    <t>PHM a maziva</t>
  </si>
  <si>
    <t>EKO KOM -prevence vzniku odpadu</t>
  </si>
  <si>
    <t>Územní plánování</t>
  </si>
  <si>
    <t>Ost. nákup. dlouhod. nehmot. majetku</t>
  </si>
  <si>
    <t>Komunální služby a územní rozvoj</t>
  </si>
  <si>
    <t>Ochrana obyvatelstva</t>
  </si>
  <si>
    <t>Nespecifikované rezervy</t>
  </si>
  <si>
    <t>Ost. neinvest.vydaje nezisk.a podob. org.</t>
  </si>
  <si>
    <t>Výdaje na pořiz. věcí a služeb</t>
  </si>
  <si>
    <t>Nákup ost. služeb</t>
  </si>
  <si>
    <t>Výdaje na opravy a údržbu</t>
  </si>
  <si>
    <t>Poštovní služby</t>
  </si>
  <si>
    <t>Ostatní činnosti j.n.</t>
  </si>
  <si>
    <t>Ost. NI transfer ze st. rozpočtu</t>
  </si>
  <si>
    <t>Přjmy z pronájmu z ost. nemovitostí</t>
  </si>
  <si>
    <t>Dopravní obslužnost-provoz veřejné sil. dopravy</t>
  </si>
  <si>
    <t>Výdaje na dodavat. opravy a údržbu</t>
  </si>
  <si>
    <t>Neinv. příspěvek zřízeným PO</t>
  </si>
  <si>
    <t>Činnosti knihovnické</t>
  </si>
  <si>
    <t>Pořádání veřejných produkcí - hudební činnost</t>
  </si>
  <si>
    <t>Sbor pro občanské záležitosti - kult., církev</t>
  </si>
  <si>
    <t>Využití volného času dětí a mládeže</t>
  </si>
  <si>
    <t>Ost. neiv. transf. veřej. rozp. místní úrovně</t>
  </si>
  <si>
    <t>Činnost územních orgánů krizového řízení</t>
  </si>
  <si>
    <t>Stráž ochrany přírody - zástřelné</t>
  </si>
  <si>
    <t>DDMH</t>
  </si>
  <si>
    <t>Platy zaměstnanců v prac. poměru</t>
  </si>
  <si>
    <t xml:space="preserve">               Rozdíl</t>
  </si>
  <si>
    <t>Odvody za odnětí půdy ze ZPF</t>
  </si>
  <si>
    <t>Výdaje na dodav. opravy a údržbu</t>
  </si>
  <si>
    <t>Neinvest. transfer SDH</t>
  </si>
  <si>
    <t>Mzdové výdaje</t>
  </si>
  <si>
    <t>Výdaje na poříz. Info</t>
  </si>
  <si>
    <t>Cestovné</t>
  </si>
  <si>
    <t xml:space="preserve">Výdaje na pořízení věcí a služeb -  pohoštění </t>
  </si>
  <si>
    <t>Splátka úroků z úvěru</t>
  </si>
  <si>
    <t>Pov. poj. na úrazové pojištění</t>
  </si>
  <si>
    <t>Rozpočtové opatření č. 8/2017</t>
  </si>
  <si>
    <t xml:space="preserve">      vč. RO 7/2017</t>
  </si>
  <si>
    <t xml:space="preserve">                 RO 8/2017</t>
  </si>
  <si>
    <t>Daň z hazardních her</t>
  </si>
  <si>
    <t>Zrušený odvod z letorií a her</t>
  </si>
  <si>
    <t>NI př.transf. ze st. fondů</t>
  </si>
  <si>
    <t>Ost. příjmy z vypoř. před. l.</t>
  </si>
  <si>
    <t xml:space="preserve"> Příjmy a výdaje z úvěr. fin. oper.</t>
  </si>
  <si>
    <t>DHDM</t>
  </si>
  <si>
    <t>Invest.transfery obcím</t>
  </si>
  <si>
    <t>DHDM-sloupy VO</t>
  </si>
  <si>
    <t>Volby do Parlamentu ČR</t>
  </si>
  <si>
    <t>Volba prezidenta republiky</t>
  </si>
  <si>
    <t xml:space="preserve"> Nákup materiálu</t>
  </si>
  <si>
    <t>Pevná paliva</t>
  </si>
  <si>
    <t>Výdaje na poř. věcí a služeb - pohoštění</t>
  </si>
  <si>
    <t>Neinv.transfery spolkům</t>
  </si>
  <si>
    <t>Ost. neinv. trans. nezisk. a podob. organ.</t>
  </si>
  <si>
    <t>Platby daní a popl. krajům</t>
  </si>
  <si>
    <t>Stroje, přístroje, zařízení</t>
  </si>
  <si>
    <t>Ost. neinvest. výdaje</t>
  </si>
  <si>
    <t>Ostat. neinvest. transf. nezisk. a podob. org.</t>
  </si>
  <si>
    <t>Ve Hvozdnici 31.12.2017</t>
  </si>
  <si>
    <t>Pronájem</t>
  </si>
  <si>
    <t>JUDr. Helena Kučerová, Ph.D., 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</si>
</sst>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theme="1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i/>
      <sz val="10"/>
      <color rgb="FF00B050"/>
      <name val="Arial CE"/>
      <charset val="238"/>
    </font>
    <font>
      <b/>
      <sz val="12"/>
      <color rgb="FF00B05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9" fontId="0" fillId="0" borderId="0" xfId="0" applyNumberFormat="1"/>
    <xf numFmtId="10" fontId="0" fillId="0" borderId="0" xfId="0" applyNumberFormat="1"/>
    <xf numFmtId="3" fontId="0" fillId="3" borderId="0" xfId="0" applyNumberFormat="1" applyFill="1"/>
    <xf numFmtId="0" fontId="0" fillId="3" borderId="0" xfId="0" applyFill="1"/>
    <xf numFmtId="3" fontId="5" fillId="0" borderId="0" xfId="0" applyNumberFormat="1" applyFont="1" applyBorder="1"/>
    <xf numFmtId="3" fontId="6" fillId="0" borderId="0" xfId="0" applyNumberFormat="1" applyFont="1" applyBorder="1"/>
    <xf numFmtId="3" fontId="2" fillId="0" borderId="0" xfId="0" applyNumberFormat="1" applyFont="1" applyFill="1" applyBorder="1"/>
    <xf numFmtId="3" fontId="0" fillId="0" borderId="0" xfId="0" applyNumberFormat="1" applyBorder="1"/>
    <xf numFmtId="3" fontId="13" fillId="0" borderId="0" xfId="0" applyNumberFormat="1" applyFont="1" applyFill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3" fontId="5" fillId="3" borderId="0" xfId="0" applyNumberFormat="1" applyFont="1" applyFill="1"/>
    <xf numFmtId="3" fontId="5" fillId="3" borderId="0" xfId="0" applyNumberFormat="1" applyFont="1" applyFill="1" applyBorder="1"/>
    <xf numFmtId="4" fontId="0" fillId="3" borderId="0" xfId="0" applyNumberFormat="1" applyFill="1"/>
    <xf numFmtId="3" fontId="6" fillId="3" borderId="0" xfId="0" applyNumberFormat="1" applyFont="1" applyFill="1" applyBorder="1"/>
    <xf numFmtId="4" fontId="5" fillId="3" borderId="0" xfId="0" applyNumberFormat="1" applyFont="1" applyFill="1"/>
    <xf numFmtId="3" fontId="2" fillId="3" borderId="0" xfId="0" applyNumberFormat="1" applyFont="1" applyFill="1" applyBorder="1"/>
    <xf numFmtId="3" fontId="0" fillId="3" borderId="0" xfId="0" applyNumberFormat="1" applyFill="1" applyBorder="1"/>
    <xf numFmtId="3" fontId="13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3" borderId="0" xfId="0" applyNumberFormat="1" applyFill="1"/>
    <xf numFmtId="165" fontId="13" fillId="0" borderId="0" xfId="0" applyNumberFormat="1" applyFont="1"/>
    <xf numFmtId="165" fontId="9" fillId="0" borderId="0" xfId="0" applyNumberFormat="1" applyFont="1"/>
    <xf numFmtId="165" fontId="9" fillId="3" borderId="0" xfId="0" applyNumberFormat="1" applyFont="1" applyFill="1"/>
    <xf numFmtId="165" fontId="0" fillId="0" borderId="0" xfId="0" applyNumberFormat="1" applyFont="1"/>
    <xf numFmtId="165" fontId="5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/>
    <xf numFmtId="165" fontId="5" fillId="0" borderId="7" xfId="0" applyNumberFormat="1" applyFont="1" applyBorder="1"/>
    <xf numFmtId="165" fontId="5" fillId="0" borderId="0" xfId="0" applyNumberFormat="1" applyFont="1" applyBorder="1"/>
    <xf numFmtId="165" fontId="6" fillId="0" borderId="8" xfId="0" applyNumberFormat="1" applyFont="1" applyBorder="1"/>
    <xf numFmtId="165" fontId="6" fillId="0" borderId="1" xfId="0" applyNumberFormat="1" applyFont="1" applyBorder="1"/>
    <xf numFmtId="165" fontId="16" fillId="0" borderId="2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15" fillId="3" borderId="0" xfId="0" applyNumberFormat="1" applyFon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Border="1"/>
    <xf numFmtId="165" fontId="6" fillId="0" borderId="15" xfId="0" applyNumberFormat="1" applyFont="1" applyBorder="1"/>
    <xf numFmtId="165" fontId="0" fillId="0" borderId="10" xfId="0" applyNumberFormat="1" applyBorder="1"/>
    <xf numFmtId="165" fontId="17" fillId="0" borderId="0" xfId="0" applyNumberFormat="1" applyFont="1" applyFill="1" applyBorder="1"/>
    <xf numFmtId="165" fontId="13" fillId="0" borderId="0" xfId="0" applyNumberFormat="1" applyFont="1" applyFill="1" applyBorder="1"/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65" fontId="18" fillId="0" borderId="0" xfId="0" applyNumberFormat="1" applyFont="1" applyBorder="1"/>
    <xf numFmtId="0" fontId="18" fillId="0" borderId="0" xfId="0" applyFont="1"/>
    <xf numFmtId="165" fontId="19" fillId="0" borderId="0" xfId="0" applyNumberFormat="1" applyFont="1" applyBorder="1"/>
    <xf numFmtId="165" fontId="18" fillId="0" borderId="0" xfId="0" applyNumberFormat="1" applyFont="1" applyFill="1" applyBorder="1"/>
    <xf numFmtId="4" fontId="18" fillId="0" borderId="0" xfId="0" applyNumberFormat="1" applyFont="1"/>
    <xf numFmtId="4" fontId="20" fillId="0" borderId="0" xfId="0" applyNumberFormat="1" applyFont="1"/>
    <xf numFmtId="3" fontId="18" fillId="0" borderId="0" xfId="0" applyNumberFormat="1" applyFont="1"/>
    <xf numFmtId="165" fontId="18" fillId="0" borderId="0" xfId="0" applyNumberFormat="1" applyFont="1"/>
    <xf numFmtId="4" fontId="22" fillId="0" borderId="0" xfId="0" applyNumberFormat="1" applyFont="1"/>
    <xf numFmtId="0" fontId="22" fillId="0" borderId="0" xfId="0" applyFont="1"/>
    <xf numFmtId="165" fontId="21" fillId="0" borderId="0" xfId="0" applyNumberFormat="1" applyFont="1" applyBorder="1"/>
    <xf numFmtId="0" fontId="9" fillId="0" borderId="0" xfId="0" applyFont="1"/>
    <xf numFmtId="4" fontId="5" fillId="0" borderId="0" xfId="0" applyNumberFormat="1" applyFont="1" applyAlignment="1">
      <alignment horizontal="right" indent="1"/>
    </xf>
    <xf numFmtId="4" fontId="5" fillId="0" borderId="0" xfId="0" applyNumberFormat="1" applyFont="1" applyAlignment="1">
      <alignment horizontal="right" indent="2"/>
    </xf>
    <xf numFmtId="4" fontId="11" fillId="0" borderId="0" xfId="0" applyNumberFormat="1" applyFont="1" applyAlignment="1">
      <alignment horizontal="right" indent="1"/>
    </xf>
    <xf numFmtId="164" fontId="11" fillId="0" borderId="0" xfId="0" applyNumberFormat="1" applyFont="1"/>
    <xf numFmtId="165" fontId="13" fillId="3" borderId="0" xfId="0" applyNumberFormat="1" applyFont="1" applyFill="1"/>
    <xf numFmtId="165" fontId="0" fillId="0" borderId="0" xfId="0" applyNumberFormat="1" applyFont="1" applyFill="1"/>
    <xf numFmtId="165" fontId="21" fillId="0" borderId="11" xfId="0" applyNumberFormat="1" applyFont="1" applyFill="1" applyBorder="1"/>
    <xf numFmtId="165" fontId="9" fillId="0" borderId="0" xfId="0" applyNumberFormat="1" applyFont="1" applyFill="1"/>
    <xf numFmtId="165" fontId="11" fillId="0" borderId="0" xfId="0" applyNumberFormat="1" applyFont="1" applyFill="1"/>
    <xf numFmtId="165" fontId="6" fillId="0" borderId="16" xfId="0" applyNumberFormat="1" applyFont="1" applyBorder="1"/>
    <xf numFmtId="165" fontId="23" fillId="0" borderId="2" xfId="0" applyNumberFormat="1" applyFont="1" applyFill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"/>
  <sheetViews>
    <sheetView tabSelected="1" view="pageBreakPreview" zoomScaleNormal="100" zoomScaleSheetLayoutView="100" workbookViewId="0">
      <pane ySplit="4" topLeftCell="A209" activePane="bottomLeft" state="frozen"/>
      <selection pane="bottomLeft" activeCell="M24" sqref="M24"/>
    </sheetView>
  </sheetViews>
  <sheetFormatPr defaultRowHeight="12.75" x14ac:dyDescent="0.2"/>
  <cols>
    <col min="1" max="1" width="5.7109375" customWidth="1"/>
    <col min="2" max="2" width="6" customWidth="1"/>
    <col min="3" max="4" width="10.28515625" bestFit="1" customWidth="1"/>
    <col min="6" max="6" width="5.5703125" customWidth="1"/>
    <col min="7" max="7" width="17.85546875" style="99" customWidth="1"/>
    <col min="8" max="8" width="21.42578125" customWidth="1"/>
    <col min="9" max="9" width="20.85546875" hidden="1" customWidth="1"/>
    <col min="10" max="10" width="19.28515625" customWidth="1"/>
    <col min="11" max="12" width="14.5703125" customWidth="1"/>
    <col min="13" max="13" width="16.28515625" style="83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99" t="s">
        <v>204</v>
      </c>
      <c r="H2" t="s">
        <v>205</v>
      </c>
      <c r="I2" t="s">
        <v>193</v>
      </c>
    </row>
    <row r="3" spans="1:17" x14ac:dyDescent="0.2">
      <c r="E3" s="143"/>
      <c r="G3" s="100"/>
      <c r="H3" s="10"/>
      <c r="I3" s="10"/>
      <c r="J3" s="10"/>
      <c r="K3" s="10"/>
      <c r="L3" s="10"/>
      <c r="M3" s="89"/>
      <c r="N3" s="10"/>
      <c r="O3" s="10"/>
      <c r="P3" s="10"/>
      <c r="Q3" s="10"/>
    </row>
    <row r="4" spans="1:17" s="38" customFormat="1" ht="15.75" x14ac:dyDescent="0.25">
      <c r="A4" s="37"/>
      <c r="B4" s="38" t="s">
        <v>203</v>
      </c>
      <c r="G4" s="101"/>
      <c r="H4" s="53"/>
      <c r="I4" s="53"/>
      <c r="J4" s="53"/>
      <c r="K4" s="53"/>
      <c r="L4" s="53"/>
      <c r="M4" s="90"/>
      <c r="N4" s="53"/>
      <c r="O4" s="53"/>
      <c r="P4" s="53"/>
      <c r="Q4" s="53"/>
    </row>
    <row r="6" spans="1:17" ht="15.75" x14ac:dyDescent="0.25">
      <c r="A6" s="4" t="s">
        <v>0</v>
      </c>
    </row>
    <row r="8" spans="1:17" x14ac:dyDescent="0.2">
      <c r="A8" t="s">
        <v>1</v>
      </c>
    </row>
    <row r="9" spans="1:17" x14ac:dyDescent="0.2">
      <c r="B9">
        <v>1111</v>
      </c>
      <c r="C9" t="s">
        <v>2</v>
      </c>
      <c r="G9" s="103">
        <v>1191700</v>
      </c>
      <c r="H9" s="103">
        <v>1327023</v>
      </c>
      <c r="I9" s="106">
        <f>SUM(H9-G9)</f>
        <v>135323</v>
      </c>
      <c r="J9" s="103"/>
      <c r="K9" s="1"/>
      <c r="L9" s="1"/>
      <c r="M9" s="82"/>
      <c r="N9" s="1"/>
      <c r="O9" s="1"/>
      <c r="P9" s="1"/>
      <c r="Q9" s="1"/>
    </row>
    <row r="10" spans="1:17" x14ac:dyDescent="0.2">
      <c r="B10">
        <v>1112</v>
      </c>
      <c r="C10" t="s">
        <v>164</v>
      </c>
      <c r="G10" s="103">
        <v>65000</v>
      </c>
      <c r="H10" s="103">
        <v>34649</v>
      </c>
      <c r="I10" s="105">
        <f t="shared" ref="I10:I25" si="0">SUM(H10-G10)</f>
        <v>-30351</v>
      </c>
      <c r="J10" s="103"/>
      <c r="K10" s="1"/>
      <c r="L10" s="1"/>
      <c r="M10" s="82"/>
      <c r="N10" s="1"/>
      <c r="O10" s="1"/>
      <c r="P10" s="1"/>
      <c r="Q10" s="1"/>
    </row>
    <row r="11" spans="1:17" x14ac:dyDescent="0.2">
      <c r="B11">
        <v>1113</v>
      </c>
      <c r="C11" t="s">
        <v>4</v>
      </c>
      <c r="G11" s="103">
        <v>120000</v>
      </c>
      <c r="H11" s="103">
        <v>120823</v>
      </c>
      <c r="I11" s="106">
        <f t="shared" ref="I11:I16" si="1">SUM(H11-G11)</f>
        <v>823</v>
      </c>
      <c r="J11" s="103"/>
      <c r="K11" s="1"/>
      <c r="L11" s="1"/>
      <c r="M11" s="82"/>
      <c r="N11" s="1"/>
      <c r="O11" s="1"/>
      <c r="P11" s="1"/>
      <c r="Q11" s="1"/>
    </row>
    <row r="12" spans="1:17" x14ac:dyDescent="0.2">
      <c r="B12">
        <v>1121</v>
      </c>
      <c r="C12" t="s">
        <v>5</v>
      </c>
      <c r="G12" s="103">
        <v>1057200</v>
      </c>
      <c r="H12" s="103">
        <v>1286770</v>
      </c>
      <c r="I12" s="106">
        <f t="shared" si="1"/>
        <v>229570</v>
      </c>
      <c r="J12" s="103"/>
      <c r="K12" s="1"/>
      <c r="L12" s="1"/>
      <c r="M12" s="82"/>
      <c r="N12" s="1"/>
      <c r="O12" s="1"/>
      <c r="P12" s="1"/>
      <c r="Q12" s="1"/>
    </row>
    <row r="13" spans="1:17" x14ac:dyDescent="0.2">
      <c r="B13">
        <v>1211</v>
      </c>
      <c r="C13" t="s">
        <v>6</v>
      </c>
      <c r="G13" s="104">
        <v>2379000</v>
      </c>
      <c r="H13" s="104">
        <v>2607956</v>
      </c>
      <c r="I13" s="107">
        <f t="shared" si="1"/>
        <v>228956</v>
      </c>
      <c r="J13" s="104"/>
      <c r="K13" s="82"/>
      <c r="L13" s="82"/>
      <c r="M13" s="82"/>
      <c r="N13" s="82"/>
      <c r="O13" s="82"/>
      <c r="P13" s="82"/>
      <c r="Q13" s="82"/>
    </row>
    <row r="14" spans="1:17" x14ac:dyDescent="0.2">
      <c r="B14">
        <v>1334</v>
      </c>
      <c r="C14" t="s">
        <v>194</v>
      </c>
      <c r="G14" s="104">
        <v>4200</v>
      </c>
      <c r="H14" s="104">
        <v>4109</v>
      </c>
      <c r="I14" s="148">
        <f t="shared" si="1"/>
        <v>-91</v>
      </c>
      <c r="J14" s="104"/>
      <c r="K14" s="82"/>
      <c r="L14" s="82"/>
      <c r="M14" s="82"/>
      <c r="N14" s="82"/>
      <c r="O14" s="82"/>
      <c r="P14" s="82"/>
      <c r="Q14" s="82"/>
    </row>
    <row r="15" spans="1:17" x14ac:dyDescent="0.2">
      <c r="B15">
        <v>1337</v>
      </c>
      <c r="C15" t="s">
        <v>8</v>
      </c>
      <c r="G15" s="103">
        <v>400000</v>
      </c>
      <c r="H15" s="103">
        <v>381886</v>
      </c>
      <c r="I15" s="105">
        <f t="shared" si="1"/>
        <v>-18114</v>
      </c>
      <c r="J15" s="103"/>
      <c r="K15" s="1"/>
      <c r="L15" s="1"/>
      <c r="M15" s="82"/>
      <c r="N15" s="1"/>
      <c r="O15" s="1"/>
      <c r="P15" s="1"/>
      <c r="Q15" s="1"/>
    </row>
    <row r="16" spans="1:17" x14ac:dyDescent="0.2">
      <c r="B16">
        <v>1341</v>
      </c>
      <c r="C16" t="s">
        <v>9</v>
      </c>
      <c r="G16" s="103">
        <v>9000</v>
      </c>
      <c r="H16" s="103">
        <v>7536</v>
      </c>
      <c r="I16" s="105">
        <f t="shared" si="1"/>
        <v>-1464</v>
      </c>
      <c r="J16" s="103"/>
      <c r="K16" s="1"/>
      <c r="L16" s="1"/>
      <c r="M16" s="82"/>
      <c r="N16" s="1"/>
      <c r="O16" s="1"/>
      <c r="P16" s="1"/>
      <c r="Q16" s="1"/>
    </row>
    <row r="17" spans="1:17" x14ac:dyDescent="0.2">
      <c r="B17">
        <v>1344</v>
      </c>
      <c r="C17" t="s">
        <v>143</v>
      </c>
      <c r="G17" s="103">
        <v>5000</v>
      </c>
      <c r="H17" s="103">
        <v>2310</v>
      </c>
      <c r="I17" s="105">
        <f t="shared" si="0"/>
        <v>-2690</v>
      </c>
      <c r="J17" s="103"/>
      <c r="K17" s="1"/>
      <c r="L17" s="1"/>
      <c r="M17" s="82"/>
      <c r="N17" s="1"/>
      <c r="O17" s="1"/>
      <c r="P17" s="1"/>
      <c r="Q17" s="1"/>
    </row>
    <row r="18" spans="1:17" x14ac:dyDescent="0.2">
      <c r="B18">
        <v>1361</v>
      </c>
      <c r="C18" t="s">
        <v>11</v>
      </c>
      <c r="G18" s="103">
        <v>4400</v>
      </c>
      <c r="H18" s="103">
        <v>4710</v>
      </c>
      <c r="I18" s="106">
        <f t="shared" si="0"/>
        <v>310</v>
      </c>
      <c r="J18" s="103"/>
      <c r="K18" s="1"/>
      <c r="L18" s="1"/>
      <c r="M18" s="82"/>
      <c r="N18" s="1"/>
      <c r="O18" s="1"/>
      <c r="P18" s="1"/>
      <c r="Q18" s="1"/>
    </row>
    <row r="19" spans="1:17" x14ac:dyDescent="0.2">
      <c r="B19">
        <v>1381</v>
      </c>
      <c r="C19" t="s">
        <v>206</v>
      </c>
      <c r="G19" s="103">
        <v>24400</v>
      </c>
      <c r="H19" s="103">
        <v>24416</v>
      </c>
      <c r="I19" s="106">
        <f>SUM(H19-G19)</f>
        <v>16</v>
      </c>
      <c r="J19" s="103"/>
      <c r="K19" s="1"/>
      <c r="L19" s="1"/>
      <c r="M19" s="82"/>
      <c r="N19" s="1"/>
      <c r="O19" s="1"/>
      <c r="P19" s="1"/>
      <c r="Q19" s="1"/>
    </row>
    <row r="20" spans="1:17" x14ac:dyDescent="0.2">
      <c r="B20">
        <v>1382</v>
      </c>
      <c r="C20" t="s">
        <v>207</v>
      </c>
      <c r="G20" s="103">
        <v>18000</v>
      </c>
      <c r="H20" s="103">
        <v>446</v>
      </c>
      <c r="I20" s="105">
        <f>SUM(H20-G20)</f>
        <v>-17554</v>
      </c>
      <c r="J20" s="103"/>
      <c r="K20" s="1"/>
      <c r="L20" s="1"/>
      <c r="M20" s="82"/>
      <c r="N20" s="1"/>
      <c r="O20" s="1"/>
      <c r="P20" s="1"/>
      <c r="Q20" s="1"/>
    </row>
    <row r="21" spans="1:17" x14ac:dyDescent="0.2">
      <c r="B21">
        <v>1511</v>
      </c>
      <c r="C21" t="s">
        <v>7</v>
      </c>
      <c r="G21" s="103">
        <v>585000</v>
      </c>
      <c r="H21" s="103">
        <v>661215</v>
      </c>
      <c r="I21" s="106">
        <f t="shared" si="0"/>
        <v>76215</v>
      </c>
      <c r="J21" s="103"/>
      <c r="K21" s="1"/>
      <c r="L21" s="1"/>
      <c r="M21" s="82"/>
      <c r="N21" s="1"/>
      <c r="O21" s="1"/>
      <c r="P21" s="1"/>
      <c r="Q21" s="1"/>
    </row>
    <row r="22" spans="1:17" x14ac:dyDescent="0.2">
      <c r="B22">
        <v>4111</v>
      </c>
      <c r="C22" t="s">
        <v>90</v>
      </c>
      <c r="G22" s="103">
        <v>22000</v>
      </c>
      <c r="H22" s="103">
        <v>18226</v>
      </c>
      <c r="I22" s="105">
        <f t="shared" si="0"/>
        <v>-3774</v>
      </c>
      <c r="J22" s="103"/>
      <c r="K22" s="1"/>
      <c r="L22" s="1"/>
      <c r="M22" s="82"/>
      <c r="N22" s="1"/>
      <c r="O22" s="1"/>
      <c r="P22" s="1"/>
      <c r="Q22" s="1"/>
    </row>
    <row r="23" spans="1:17" x14ac:dyDescent="0.2">
      <c r="B23">
        <v>4112</v>
      </c>
      <c r="C23" t="s">
        <v>12</v>
      </c>
      <c r="G23" s="103">
        <v>92300</v>
      </c>
      <c r="H23" s="103">
        <v>92300</v>
      </c>
      <c r="I23" s="108">
        <f t="shared" si="0"/>
        <v>0</v>
      </c>
      <c r="J23" s="103"/>
      <c r="K23" s="1"/>
      <c r="L23" s="1"/>
      <c r="M23" s="82"/>
      <c r="N23" s="1"/>
      <c r="O23" s="1"/>
      <c r="P23" s="1"/>
      <c r="Q23" s="1"/>
    </row>
    <row r="24" spans="1:17" x14ac:dyDescent="0.2">
      <c r="B24">
        <v>4113</v>
      </c>
      <c r="C24" t="s">
        <v>208</v>
      </c>
      <c r="G24" s="103">
        <v>50000</v>
      </c>
      <c r="H24" s="103">
        <v>0</v>
      </c>
      <c r="I24" s="105">
        <f>SUM(H24-G24)</f>
        <v>-50000</v>
      </c>
      <c r="J24" s="103"/>
      <c r="K24" s="1"/>
      <c r="L24" s="1"/>
      <c r="M24" s="82"/>
      <c r="N24" s="1"/>
      <c r="O24" s="1"/>
      <c r="P24" s="1"/>
      <c r="Q24" s="1"/>
    </row>
    <row r="25" spans="1:17" x14ac:dyDescent="0.2">
      <c r="B25">
        <v>4116</v>
      </c>
      <c r="C25" t="s">
        <v>179</v>
      </c>
      <c r="G25" s="103">
        <v>140000</v>
      </c>
      <c r="H25" s="103">
        <v>97000</v>
      </c>
      <c r="I25" s="105">
        <f t="shared" si="0"/>
        <v>-43000</v>
      </c>
      <c r="J25" s="103"/>
      <c r="K25" s="1"/>
      <c r="L25" s="1"/>
      <c r="M25" s="82"/>
      <c r="N25" s="1"/>
      <c r="O25" s="1"/>
      <c r="P25" s="1"/>
      <c r="Q25" s="1"/>
    </row>
    <row r="26" spans="1:17" x14ac:dyDescent="0.2">
      <c r="G26" s="103"/>
      <c r="H26" s="103"/>
      <c r="I26" s="106"/>
      <c r="J26" s="103"/>
      <c r="K26" s="1"/>
      <c r="L26" s="1"/>
      <c r="M26" s="82"/>
      <c r="N26" s="1"/>
      <c r="O26" s="1"/>
      <c r="P26" s="1"/>
      <c r="Q26" s="1"/>
    </row>
    <row r="27" spans="1:17" x14ac:dyDescent="0.2">
      <c r="A27" s="2" t="s">
        <v>14</v>
      </c>
      <c r="B27" s="2"/>
      <c r="C27" s="2"/>
      <c r="D27" s="2"/>
      <c r="E27" s="2"/>
      <c r="F27" s="2"/>
      <c r="G27" s="109">
        <f>SUM(G9:G26)</f>
        <v>6167200</v>
      </c>
      <c r="H27" s="45">
        <f>SUM(H25+H24+H23+H22+H21+H20+H19+H18+H17+H16+H15+H14+H13+H12+H11+H10+H9)</f>
        <v>6671375</v>
      </c>
      <c r="I27" s="110">
        <f>SUM(H27-G27)</f>
        <v>504175</v>
      </c>
      <c r="J27" s="109"/>
      <c r="K27" s="11"/>
      <c r="L27" s="11"/>
      <c r="M27" s="91"/>
      <c r="N27" s="11"/>
      <c r="O27" s="11"/>
      <c r="P27" s="11"/>
      <c r="Q27" s="11"/>
    </row>
    <row r="28" spans="1:17" x14ac:dyDescent="0.2">
      <c r="A28" s="2"/>
      <c r="B28" s="2"/>
      <c r="C28" s="2"/>
      <c r="D28" s="2"/>
      <c r="E28" s="2"/>
      <c r="F28" s="2"/>
      <c r="G28" s="109"/>
      <c r="H28" s="110"/>
      <c r="I28" s="110"/>
      <c r="J28" s="109"/>
      <c r="K28" s="11"/>
      <c r="L28" s="11"/>
      <c r="M28" s="91"/>
      <c r="N28" s="11"/>
      <c r="O28" s="11"/>
      <c r="P28" s="11"/>
      <c r="Q28" s="11"/>
    </row>
    <row r="29" spans="1:17" x14ac:dyDescent="0.2">
      <c r="A29" s="2">
        <v>2310</v>
      </c>
      <c r="B29" s="2"/>
      <c r="C29" s="2" t="s">
        <v>15</v>
      </c>
      <c r="G29" s="103"/>
      <c r="H29" s="103"/>
      <c r="I29" s="103"/>
      <c r="J29" s="103"/>
      <c r="K29" s="1"/>
      <c r="L29" s="1"/>
      <c r="M29" s="82"/>
      <c r="N29" s="1"/>
      <c r="O29" s="1"/>
      <c r="P29" s="1"/>
      <c r="Q29" s="1"/>
    </row>
    <row r="30" spans="1:17" x14ac:dyDescent="0.2">
      <c r="B30">
        <v>2111</v>
      </c>
      <c r="C30" t="s">
        <v>34</v>
      </c>
      <c r="G30" s="103">
        <v>800000</v>
      </c>
      <c r="H30" s="103">
        <v>741045</v>
      </c>
      <c r="I30" s="105">
        <f>SUM(H30-G30)</f>
        <v>-58955</v>
      </c>
      <c r="J30" s="103"/>
      <c r="K30" s="1"/>
      <c r="L30" s="1"/>
      <c r="M30" s="82"/>
      <c r="N30" s="1"/>
      <c r="O30" s="1"/>
      <c r="P30" s="1"/>
      <c r="Q30" s="1"/>
    </row>
    <row r="31" spans="1:17" x14ac:dyDescent="0.2">
      <c r="B31">
        <v>3121</v>
      </c>
      <c r="C31" t="s">
        <v>100</v>
      </c>
      <c r="G31" s="103">
        <v>17000</v>
      </c>
      <c r="H31" s="103">
        <v>12500</v>
      </c>
      <c r="I31" s="105">
        <f>SUM(H31-G31)</f>
        <v>-4500</v>
      </c>
      <c r="J31" s="103"/>
      <c r="K31" s="1"/>
      <c r="L31" s="1"/>
      <c r="M31" s="82"/>
      <c r="N31" s="1"/>
      <c r="O31" s="1"/>
      <c r="P31" s="1"/>
      <c r="Q31" s="1"/>
    </row>
    <row r="32" spans="1:17" x14ac:dyDescent="0.2">
      <c r="A32" s="2">
        <v>2310</v>
      </c>
      <c r="B32" s="2"/>
      <c r="C32" s="2"/>
      <c r="D32" s="2"/>
      <c r="E32" s="2"/>
      <c r="F32" s="2"/>
      <c r="G32" s="109">
        <f>SUM(G30:G31)</f>
        <v>817000</v>
      </c>
      <c r="H32" s="109">
        <f>SUM(H30+H31)</f>
        <v>753545</v>
      </c>
      <c r="I32" s="111">
        <f>SUM(I30+I31)</f>
        <v>-63455</v>
      </c>
      <c r="J32" s="109"/>
      <c r="K32" s="11"/>
      <c r="L32" s="11"/>
      <c r="M32" s="91"/>
      <c r="N32" s="11"/>
      <c r="O32" s="11"/>
      <c r="P32" s="11"/>
      <c r="Q32" s="11"/>
    </row>
    <row r="33" spans="1:17" x14ac:dyDescent="0.2">
      <c r="A33" s="2"/>
      <c r="B33" s="2"/>
      <c r="C33" s="2"/>
      <c r="D33" s="2"/>
      <c r="E33" s="2"/>
      <c r="F33" s="2"/>
      <c r="G33" s="103"/>
      <c r="H33" s="103"/>
      <c r="I33" s="103"/>
      <c r="J33" s="103"/>
      <c r="K33" s="1"/>
      <c r="L33" s="1"/>
      <c r="M33" s="82"/>
      <c r="N33" s="1"/>
      <c r="O33" s="1"/>
      <c r="P33" s="1"/>
      <c r="Q33" s="1"/>
    </row>
    <row r="34" spans="1:17" x14ac:dyDescent="0.2">
      <c r="A34" s="2">
        <v>2321</v>
      </c>
      <c r="B34" s="2"/>
      <c r="C34" s="2" t="s">
        <v>93</v>
      </c>
      <c r="D34" s="2"/>
      <c r="E34" s="2"/>
      <c r="F34" s="2"/>
      <c r="G34" s="103"/>
      <c r="H34" s="103"/>
      <c r="I34" s="103"/>
      <c r="J34" s="103"/>
      <c r="K34" s="1"/>
      <c r="L34" s="1"/>
      <c r="M34" s="82"/>
      <c r="N34" s="1"/>
      <c r="O34" s="1"/>
      <c r="P34" s="1"/>
      <c r="Q34" s="1"/>
    </row>
    <row r="35" spans="1:17" x14ac:dyDescent="0.2">
      <c r="A35" s="2"/>
      <c r="B35" s="42">
        <v>2111</v>
      </c>
      <c r="C35" s="42" t="s">
        <v>81</v>
      </c>
      <c r="D35" s="42"/>
      <c r="E35" s="42"/>
      <c r="F35" s="42"/>
      <c r="G35" s="103">
        <v>40000</v>
      </c>
      <c r="H35" s="103">
        <v>0</v>
      </c>
      <c r="I35" s="105">
        <v>-40000</v>
      </c>
      <c r="J35" s="103"/>
      <c r="K35" s="1"/>
      <c r="L35" s="1"/>
      <c r="M35" s="82"/>
      <c r="N35" s="1"/>
      <c r="O35" s="1"/>
      <c r="P35" s="1"/>
      <c r="Q35" s="1"/>
    </row>
    <row r="36" spans="1:17" x14ac:dyDescent="0.2">
      <c r="A36" s="2"/>
      <c r="B36" s="42">
        <v>3121</v>
      </c>
      <c r="C36" s="42" t="s">
        <v>94</v>
      </c>
      <c r="D36" s="42"/>
      <c r="E36" s="42"/>
      <c r="F36" s="42"/>
      <c r="G36" s="103">
        <v>50000</v>
      </c>
      <c r="H36" s="103">
        <v>54000</v>
      </c>
      <c r="I36" s="106">
        <f>SUM(H36-G36)</f>
        <v>4000</v>
      </c>
      <c r="J36" s="103"/>
      <c r="K36" s="1"/>
      <c r="L36" s="1"/>
      <c r="M36" s="82"/>
      <c r="N36" s="1"/>
      <c r="O36" s="1"/>
      <c r="P36" s="1"/>
      <c r="Q36" s="1"/>
    </row>
    <row r="37" spans="1:17" x14ac:dyDescent="0.2">
      <c r="A37" s="2">
        <v>2321</v>
      </c>
      <c r="B37" s="42"/>
      <c r="C37" s="42"/>
      <c r="D37" s="42"/>
      <c r="E37" s="42"/>
      <c r="F37" s="42"/>
      <c r="G37" s="109">
        <f>SUM(G35+G36)</f>
        <v>90000</v>
      </c>
      <c r="H37" s="109">
        <f>SUM(H35+H36)</f>
        <v>54000</v>
      </c>
      <c r="I37" s="111">
        <f>SUM(H37-G37)</f>
        <v>-36000</v>
      </c>
      <c r="J37" s="109"/>
      <c r="K37" s="11"/>
      <c r="L37" s="11"/>
      <c r="M37" s="91"/>
      <c r="N37" s="11"/>
      <c r="O37" s="11"/>
      <c r="P37" s="11"/>
      <c r="Q37" s="11"/>
    </row>
    <row r="38" spans="1:17" x14ac:dyDescent="0.2">
      <c r="A38" s="2"/>
      <c r="B38" s="42"/>
      <c r="C38" s="42"/>
      <c r="D38" s="42"/>
      <c r="E38" s="42"/>
      <c r="F38" s="42"/>
      <c r="G38" s="109"/>
      <c r="H38" s="109"/>
      <c r="I38" s="111"/>
      <c r="J38" s="109"/>
      <c r="K38" s="11"/>
      <c r="L38" s="11"/>
      <c r="M38" s="91"/>
      <c r="N38" s="11"/>
      <c r="O38" s="11"/>
      <c r="P38" s="11"/>
      <c r="Q38" s="11"/>
    </row>
    <row r="39" spans="1:17" x14ac:dyDescent="0.2">
      <c r="A39" s="2">
        <v>3632</v>
      </c>
      <c r="B39" s="2"/>
      <c r="C39" s="2" t="s">
        <v>16</v>
      </c>
      <c r="G39" s="103"/>
      <c r="H39" s="103"/>
      <c r="I39" s="103"/>
      <c r="J39" s="103"/>
      <c r="K39" s="1"/>
      <c r="L39" s="1"/>
      <c r="M39" s="82"/>
      <c r="N39" s="1"/>
      <c r="O39" s="1"/>
      <c r="P39" s="1"/>
      <c r="Q39" s="1"/>
    </row>
    <row r="40" spans="1:17" x14ac:dyDescent="0.2">
      <c r="A40" s="2"/>
      <c r="B40" s="7">
        <v>2111</v>
      </c>
      <c r="C40" s="7" t="s">
        <v>102</v>
      </c>
      <c r="D40" s="7"/>
      <c r="E40" s="7"/>
      <c r="F40" s="7"/>
      <c r="G40" s="103">
        <v>25900</v>
      </c>
      <c r="H40" s="103">
        <v>26828</v>
      </c>
      <c r="I40" s="106">
        <f>SUM(H40-G40)</f>
        <v>928</v>
      </c>
      <c r="J40" s="103"/>
      <c r="K40" s="1"/>
      <c r="L40" s="1"/>
      <c r="M40" s="82"/>
      <c r="N40" s="1"/>
      <c r="O40" s="1"/>
      <c r="P40" s="1"/>
      <c r="Q40" s="1"/>
    </row>
    <row r="41" spans="1:17" x14ac:dyDescent="0.2">
      <c r="A41" s="2">
        <v>3632</v>
      </c>
      <c r="B41" s="2"/>
      <c r="C41" s="2"/>
      <c r="G41" s="109">
        <v>25900</v>
      </c>
      <c r="H41" s="109">
        <v>26828</v>
      </c>
      <c r="I41" s="110">
        <f>SUM(H41-G41)</f>
        <v>928</v>
      </c>
      <c r="J41" s="109"/>
      <c r="K41" s="11"/>
      <c r="L41" s="11"/>
      <c r="M41" s="91"/>
      <c r="N41" s="11"/>
      <c r="O41" s="11"/>
      <c r="P41" s="11"/>
      <c r="Q41" s="11"/>
    </row>
    <row r="42" spans="1:17" x14ac:dyDescent="0.2">
      <c r="A42" s="2"/>
      <c r="B42" s="2"/>
      <c r="C42" s="2"/>
      <c r="G42" s="103"/>
      <c r="H42" s="103"/>
      <c r="I42" s="103"/>
      <c r="J42" s="103"/>
      <c r="K42" s="1"/>
      <c r="L42" s="1"/>
      <c r="M42" s="82"/>
      <c r="N42" s="1"/>
      <c r="O42" s="1"/>
      <c r="P42" s="1"/>
      <c r="Q42" s="1"/>
    </row>
    <row r="43" spans="1:17" x14ac:dyDescent="0.2">
      <c r="A43" s="2">
        <v>3639</v>
      </c>
      <c r="B43" s="2"/>
      <c r="C43" s="2" t="s">
        <v>103</v>
      </c>
      <c r="G43" s="103"/>
      <c r="H43" s="103"/>
      <c r="I43" s="103"/>
      <c r="J43" s="103"/>
      <c r="K43" s="1"/>
      <c r="L43" s="1"/>
      <c r="M43" s="82"/>
      <c r="N43" s="1"/>
      <c r="O43" s="1"/>
      <c r="P43" s="1"/>
      <c r="Q43" s="1"/>
    </row>
    <row r="44" spans="1:17" x14ac:dyDescent="0.2">
      <c r="A44" s="2"/>
      <c r="B44" s="42">
        <v>2119</v>
      </c>
      <c r="C44" s="42" t="s">
        <v>104</v>
      </c>
      <c r="D44" s="42"/>
      <c r="G44" s="103">
        <v>15000</v>
      </c>
      <c r="H44" s="103">
        <v>0</v>
      </c>
      <c r="I44" s="105">
        <f>SUM(H44-G44)</f>
        <v>-15000</v>
      </c>
      <c r="J44" s="103"/>
      <c r="K44" s="1"/>
      <c r="L44" s="1"/>
      <c r="M44" s="82"/>
      <c r="N44" s="1"/>
      <c r="O44" s="1"/>
      <c r="P44" s="1"/>
      <c r="Q44" s="1"/>
    </row>
    <row r="45" spans="1:17" x14ac:dyDescent="0.2">
      <c r="A45" s="2">
        <v>3639</v>
      </c>
      <c r="B45" s="2"/>
      <c r="C45" s="2"/>
      <c r="G45" s="109">
        <v>15000</v>
      </c>
      <c r="H45" s="109">
        <v>0</v>
      </c>
      <c r="I45" s="111">
        <f>SUM(H45-G45)</f>
        <v>-15000</v>
      </c>
      <c r="J45" s="109"/>
      <c r="K45" s="11"/>
      <c r="L45" s="11"/>
      <c r="M45" s="91"/>
      <c r="N45" s="11"/>
      <c r="O45" s="11"/>
      <c r="P45" s="11"/>
      <c r="Q45" s="11"/>
    </row>
    <row r="46" spans="1:17" x14ac:dyDescent="0.2">
      <c r="A46" s="2"/>
      <c r="B46" s="2"/>
      <c r="C46" s="2"/>
      <c r="G46" s="103"/>
      <c r="H46" s="103"/>
      <c r="I46" s="106"/>
      <c r="J46" s="103"/>
      <c r="K46" s="1"/>
      <c r="L46" s="1"/>
      <c r="M46" s="82"/>
      <c r="N46" s="1"/>
      <c r="O46" s="1"/>
      <c r="P46" s="1"/>
      <c r="Q46" s="1"/>
    </row>
    <row r="47" spans="1:17" x14ac:dyDescent="0.2">
      <c r="A47" s="2">
        <v>3727</v>
      </c>
      <c r="B47" s="2"/>
      <c r="C47" s="2" t="s">
        <v>167</v>
      </c>
      <c r="G47" s="103"/>
      <c r="H47" s="103"/>
      <c r="I47" s="103"/>
      <c r="J47" s="103"/>
      <c r="K47" s="1"/>
      <c r="L47" s="1"/>
      <c r="M47" s="82"/>
      <c r="N47" s="1"/>
      <c r="O47" s="1"/>
      <c r="P47" s="1"/>
      <c r="Q47" s="1"/>
    </row>
    <row r="48" spans="1:17" x14ac:dyDescent="0.2">
      <c r="B48">
        <v>2324</v>
      </c>
      <c r="C48" t="s">
        <v>35</v>
      </c>
      <c r="G48" s="103">
        <v>100000</v>
      </c>
      <c r="H48" s="103">
        <v>60439</v>
      </c>
      <c r="I48" s="105">
        <f>SUM(H48-G48)</f>
        <v>-39561</v>
      </c>
      <c r="J48" s="103"/>
      <c r="K48" s="1"/>
      <c r="L48" s="1"/>
      <c r="M48" s="82"/>
      <c r="N48" s="1"/>
      <c r="O48" s="1"/>
      <c r="P48" s="1"/>
      <c r="Q48" s="1"/>
    </row>
    <row r="49" spans="1:17" x14ac:dyDescent="0.2">
      <c r="A49" s="2">
        <v>3727</v>
      </c>
      <c r="B49" s="2"/>
      <c r="C49" s="2"/>
      <c r="D49" s="2"/>
      <c r="E49" s="2"/>
      <c r="F49" s="2"/>
      <c r="G49" s="109">
        <v>100000</v>
      </c>
      <c r="H49" s="109">
        <v>60439</v>
      </c>
      <c r="I49" s="111">
        <f>SUM(I48)</f>
        <v>-39561</v>
      </c>
      <c r="J49" s="109"/>
      <c r="K49" s="11"/>
      <c r="L49" s="11"/>
      <c r="M49" s="91"/>
      <c r="N49" s="11"/>
      <c r="O49" s="11"/>
      <c r="P49" s="11"/>
      <c r="Q49" s="11"/>
    </row>
    <row r="50" spans="1:17" x14ac:dyDescent="0.2">
      <c r="G50" s="103"/>
      <c r="H50" s="103"/>
      <c r="I50" s="103"/>
      <c r="J50" s="103"/>
      <c r="K50" s="1"/>
      <c r="L50" s="1"/>
      <c r="M50" s="82"/>
      <c r="N50" s="1"/>
      <c r="O50" s="1"/>
      <c r="P50" s="1"/>
      <c r="Q50" s="1"/>
    </row>
    <row r="51" spans="1:17" x14ac:dyDescent="0.2">
      <c r="A51" s="2">
        <v>6171</v>
      </c>
      <c r="B51" s="2"/>
      <c r="C51" s="2" t="s">
        <v>25</v>
      </c>
      <c r="D51" s="2"/>
      <c r="E51" s="2"/>
      <c r="G51" s="103"/>
      <c r="H51" s="103"/>
      <c r="I51" s="103"/>
      <c r="J51" s="103"/>
      <c r="K51" s="1"/>
      <c r="L51" s="1"/>
      <c r="M51" s="82"/>
      <c r="N51" s="1"/>
      <c r="O51" s="1"/>
      <c r="P51" s="1"/>
      <c r="Q51" s="1"/>
    </row>
    <row r="52" spans="1:17" x14ac:dyDescent="0.2">
      <c r="A52" s="2"/>
      <c r="B52" s="42">
        <v>2111</v>
      </c>
      <c r="C52" s="42" t="s">
        <v>81</v>
      </c>
      <c r="D52" s="42"/>
      <c r="E52" s="42"/>
      <c r="F52" s="42"/>
      <c r="G52" s="103">
        <v>35200</v>
      </c>
      <c r="H52" s="103">
        <v>38192</v>
      </c>
      <c r="I52" s="106">
        <f>SUM(H52-G52)</f>
        <v>2992</v>
      </c>
      <c r="J52" s="103"/>
      <c r="K52" s="1"/>
      <c r="L52" s="1"/>
      <c r="M52" s="82"/>
      <c r="N52" s="1"/>
      <c r="O52" s="1"/>
      <c r="P52" s="1"/>
      <c r="Q52" s="1"/>
    </row>
    <row r="53" spans="1:17" x14ac:dyDescent="0.2">
      <c r="B53" s="42">
        <v>2132</v>
      </c>
      <c r="C53" s="42" t="s">
        <v>180</v>
      </c>
      <c r="D53" s="42"/>
      <c r="E53" s="42"/>
      <c r="F53" s="42"/>
      <c r="G53" s="103">
        <v>270000</v>
      </c>
      <c r="H53" s="103">
        <v>333420</v>
      </c>
      <c r="I53" s="106">
        <f>SUM(H53-G53)</f>
        <v>63420</v>
      </c>
      <c r="J53" s="103"/>
      <c r="K53" s="1"/>
      <c r="L53" s="1"/>
      <c r="M53" s="82"/>
      <c r="N53" s="1"/>
      <c r="O53" s="1"/>
      <c r="P53" s="1"/>
      <c r="Q53" s="1"/>
    </row>
    <row r="54" spans="1:17" x14ac:dyDescent="0.2">
      <c r="A54" s="2">
        <v>6171</v>
      </c>
      <c r="B54" s="2"/>
      <c r="C54" s="2"/>
      <c r="D54" s="2"/>
      <c r="E54" s="2"/>
      <c r="F54" s="2"/>
      <c r="G54" s="109">
        <f>SUM(G52:G53)</f>
        <v>305200</v>
      </c>
      <c r="H54" s="109">
        <f>SUM(H52+H53)</f>
        <v>371612</v>
      </c>
      <c r="I54" s="110">
        <f>SUM(I52+I53)</f>
        <v>66412</v>
      </c>
      <c r="J54" s="109"/>
      <c r="K54" s="11"/>
      <c r="L54" s="11"/>
      <c r="M54" s="91"/>
      <c r="N54" s="11"/>
      <c r="O54" s="11"/>
      <c r="P54" s="11"/>
      <c r="Q54" s="11"/>
    </row>
    <row r="55" spans="1:17" x14ac:dyDescent="0.2">
      <c r="A55" s="2"/>
      <c r="B55" s="2"/>
      <c r="C55" s="2"/>
      <c r="D55" s="2"/>
      <c r="E55" s="2"/>
      <c r="F55" s="2"/>
      <c r="G55" s="109"/>
      <c r="H55" s="109"/>
      <c r="I55" s="110"/>
      <c r="J55" s="109"/>
      <c r="K55" s="11"/>
      <c r="L55" s="11"/>
      <c r="M55" s="91"/>
      <c r="N55" s="11"/>
      <c r="O55" s="11"/>
      <c r="P55" s="11"/>
      <c r="Q55" s="11"/>
    </row>
    <row r="56" spans="1:17" x14ac:dyDescent="0.2">
      <c r="A56" s="2">
        <v>6310</v>
      </c>
      <c r="B56" s="2"/>
      <c r="C56" s="2" t="s">
        <v>210</v>
      </c>
      <c r="D56" s="2"/>
      <c r="E56" s="2"/>
      <c r="F56" s="2"/>
      <c r="G56" s="109"/>
      <c r="H56" s="109"/>
      <c r="I56" s="110"/>
      <c r="J56" s="109"/>
      <c r="K56" s="11"/>
      <c r="L56" s="11"/>
      <c r="M56" s="91"/>
      <c r="N56" s="11"/>
      <c r="O56" s="11"/>
      <c r="P56" s="11"/>
      <c r="Q56" s="11"/>
    </row>
    <row r="57" spans="1:17" x14ac:dyDescent="0.2">
      <c r="A57" s="2"/>
      <c r="B57" s="2">
        <v>2141</v>
      </c>
      <c r="C57" s="42" t="s">
        <v>19</v>
      </c>
      <c r="D57" s="2"/>
      <c r="E57" s="2"/>
      <c r="F57" s="2"/>
      <c r="G57" s="108">
        <v>2000</v>
      </c>
      <c r="H57" s="108">
        <v>1472</v>
      </c>
      <c r="I57" s="105">
        <f>SUM(H57-G57)</f>
        <v>-528</v>
      </c>
      <c r="J57" s="109"/>
      <c r="K57" s="11"/>
      <c r="L57" s="11"/>
      <c r="M57" s="91"/>
      <c r="N57" s="11"/>
      <c r="O57" s="11"/>
      <c r="P57" s="11"/>
      <c r="Q57" s="11"/>
    </row>
    <row r="58" spans="1:17" x14ac:dyDescent="0.2">
      <c r="A58" s="2">
        <v>6310</v>
      </c>
      <c r="B58" s="2"/>
      <c r="C58" s="2"/>
      <c r="D58" s="2"/>
      <c r="E58" s="2"/>
      <c r="F58" s="2"/>
      <c r="G58" s="109">
        <v>2000</v>
      </c>
      <c r="H58" s="109">
        <v>1472</v>
      </c>
      <c r="I58" s="111">
        <f>SUM(H58-G58)</f>
        <v>-528</v>
      </c>
      <c r="J58" s="109"/>
      <c r="K58" s="11"/>
      <c r="L58" s="11"/>
      <c r="M58" s="91"/>
      <c r="N58" s="11"/>
      <c r="O58" s="11"/>
      <c r="P58" s="11"/>
      <c r="Q58" s="11"/>
    </row>
    <row r="59" spans="1:17" x14ac:dyDescent="0.2">
      <c r="G59" s="103"/>
      <c r="H59" s="103"/>
      <c r="I59" s="103"/>
      <c r="J59" s="103"/>
      <c r="K59" s="1"/>
      <c r="L59" s="1"/>
      <c r="M59" s="82"/>
      <c r="N59" s="1"/>
      <c r="O59" s="1"/>
      <c r="P59" s="1"/>
      <c r="Q59" s="1"/>
    </row>
    <row r="60" spans="1:17" x14ac:dyDescent="0.2">
      <c r="A60" s="2">
        <v>6402</v>
      </c>
      <c r="B60" s="2"/>
      <c r="C60" s="2" t="s">
        <v>148</v>
      </c>
      <c r="D60" s="2"/>
      <c r="E60" s="2"/>
      <c r="G60" s="103"/>
      <c r="H60" s="103"/>
      <c r="I60" s="103"/>
      <c r="J60" s="103"/>
      <c r="K60" s="1"/>
      <c r="L60" s="1"/>
      <c r="M60" s="82"/>
      <c r="N60" s="1"/>
      <c r="O60" s="1"/>
      <c r="P60" s="1"/>
      <c r="Q60" s="1"/>
    </row>
    <row r="61" spans="1:17" x14ac:dyDescent="0.2">
      <c r="B61" s="42">
        <v>2111</v>
      </c>
      <c r="C61" s="42" t="s">
        <v>81</v>
      </c>
      <c r="D61" s="42"/>
      <c r="E61" s="42"/>
      <c r="F61" s="42"/>
      <c r="G61" s="43">
        <v>0</v>
      </c>
      <c r="H61" s="103">
        <v>0</v>
      </c>
      <c r="I61" s="105">
        <f>SUM(H61-G61)</f>
        <v>0</v>
      </c>
      <c r="J61" s="103"/>
      <c r="K61" s="1"/>
      <c r="L61" s="1"/>
      <c r="M61" s="82"/>
      <c r="N61" s="1"/>
      <c r="O61" s="1"/>
      <c r="P61" s="1"/>
      <c r="Q61" s="1"/>
    </row>
    <row r="62" spans="1:17" x14ac:dyDescent="0.2">
      <c r="B62">
        <v>2222</v>
      </c>
      <c r="C62" s="42" t="s">
        <v>209</v>
      </c>
      <c r="G62" s="39">
        <v>100</v>
      </c>
      <c r="H62" s="103">
        <v>8</v>
      </c>
      <c r="I62" s="105">
        <f>SUM(H62-G62)</f>
        <v>-92</v>
      </c>
      <c r="J62" s="103"/>
      <c r="K62" s="1"/>
      <c r="L62" s="1"/>
      <c r="M62" s="82"/>
      <c r="N62" s="1"/>
      <c r="O62" s="1"/>
      <c r="P62" s="1"/>
      <c r="Q62" s="1"/>
    </row>
    <row r="63" spans="1:17" x14ac:dyDescent="0.2">
      <c r="A63" s="2">
        <v>6402</v>
      </c>
      <c r="B63" s="2"/>
      <c r="C63" s="2"/>
      <c r="D63" s="2"/>
      <c r="E63" s="2"/>
      <c r="F63" s="2"/>
      <c r="G63" s="109">
        <v>100</v>
      </c>
      <c r="H63" s="109">
        <v>8</v>
      </c>
      <c r="I63" s="111">
        <f>SUM(I61+I62)</f>
        <v>-92</v>
      </c>
      <c r="J63" s="109"/>
      <c r="K63" s="11"/>
      <c r="L63" s="11"/>
      <c r="M63" s="91"/>
      <c r="N63" s="11"/>
      <c r="O63" s="11"/>
      <c r="P63" s="11"/>
      <c r="Q63" s="11"/>
    </row>
    <row r="64" spans="1:17" x14ac:dyDescent="0.2">
      <c r="A64" s="2"/>
      <c r="B64" s="2"/>
      <c r="C64" s="2"/>
      <c r="D64" s="2"/>
      <c r="E64" s="2"/>
      <c r="F64" s="2"/>
      <c r="G64" s="103"/>
      <c r="H64" s="103"/>
      <c r="I64" s="103"/>
      <c r="J64" s="103"/>
      <c r="K64" s="1"/>
      <c r="L64" s="1"/>
      <c r="M64" s="82"/>
      <c r="N64" s="1"/>
      <c r="O64" s="1"/>
      <c r="P64" s="1"/>
      <c r="Q64" s="1"/>
    </row>
    <row r="65" spans="1:18" x14ac:dyDescent="0.2">
      <c r="G65" s="103"/>
      <c r="H65" s="103"/>
      <c r="I65" s="103"/>
      <c r="J65" s="103"/>
      <c r="K65" s="1"/>
      <c r="L65" s="1"/>
      <c r="M65" s="82"/>
      <c r="N65" s="1"/>
      <c r="O65" s="1"/>
      <c r="P65" s="1"/>
      <c r="Q65" s="1"/>
    </row>
    <row r="66" spans="1:18" ht="16.5" thickBot="1" x14ac:dyDescent="0.3">
      <c r="A66" s="23" t="s">
        <v>18</v>
      </c>
      <c r="B66" s="23"/>
      <c r="C66" s="23"/>
      <c r="D66" s="23"/>
      <c r="E66" s="23"/>
      <c r="F66" s="23"/>
      <c r="G66" s="112">
        <f>SUM(G63+G58+G54+G49+G45+G41+G37+G32)</f>
        <v>1355200</v>
      </c>
      <c r="H66" s="113">
        <f>SUM(H63+H58+H54+H49+H45+H41+H37+H32)</f>
        <v>1267904</v>
      </c>
      <c r="I66" s="142">
        <f>SUM(H66-G66)</f>
        <v>-87296</v>
      </c>
      <c r="J66" s="113"/>
      <c r="K66" s="84"/>
      <c r="L66" s="84"/>
      <c r="M66" s="92"/>
      <c r="N66" s="84"/>
      <c r="O66" s="84"/>
      <c r="P66" s="84"/>
      <c r="Q66" s="84"/>
      <c r="R66" s="1"/>
    </row>
    <row r="67" spans="1:18" ht="13.5" thickBot="1" x14ac:dyDescent="0.25">
      <c r="G67" s="103"/>
      <c r="H67" s="103"/>
      <c r="I67" s="103"/>
      <c r="J67" s="103"/>
      <c r="K67" s="39"/>
      <c r="L67" s="39"/>
      <c r="M67" s="93"/>
      <c r="N67" s="39"/>
      <c r="O67" s="39"/>
      <c r="P67" s="39"/>
      <c r="Q67" s="39"/>
    </row>
    <row r="68" spans="1:18" ht="16.5" thickBot="1" x14ac:dyDescent="0.3">
      <c r="A68" s="12" t="s">
        <v>20</v>
      </c>
      <c r="B68" s="13"/>
      <c r="C68" s="13"/>
      <c r="D68" s="13"/>
      <c r="E68" s="13"/>
      <c r="F68" s="13"/>
      <c r="G68" s="114">
        <f>SUM(G66+G27)</f>
        <v>7522400</v>
      </c>
      <c r="H68" s="115">
        <f>SUM(H66+H27)</f>
        <v>7939279</v>
      </c>
      <c r="I68" s="116">
        <f>SUM(I66+I27)</f>
        <v>416879</v>
      </c>
      <c r="J68" s="117"/>
      <c r="K68" s="85"/>
      <c r="L68" s="85"/>
      <c r="M68" s="94"/>
      <c r="N68" s="85"/>
      <c r="O68" s="85"/>
      <c r="P68" s="85"/>
      <c r="Q68" s="85"/>
    </row>
    <row r="69" spans="1:18" ht="15.75" x14ac:dyDescent="0.25">
      <c r="A69" s="4"/>
      <c r="B69" s="4"/>
      <c r="C69" s="4"/>
      <c r="D69" s="4"/>
      <c r="E69" s="4"/>
      <c r="F69" s="4"/>
      <c r="G69" s="103"/>
      <c r="H69" s="103"/>
      <c r="I69" s="103"/>
      <c r="J69" s="103"/>
      <c r="K69" s="39"/>
      <c r="L69" s="39"/>
      <c r="M69" s="93"/>
      <c r="N69" s="39"/>
      <c r="O69" s="39"/>
      <c r="P69" s="39"/>
      <c r="Q69" s="39"/>
    </row>
    <row r="70" spans="1:18" ht="18" x14ac:dyDescent="0.25">
      <c r="A70" s="9" t="s">
        <v>21</v>
      </c>
      <c r="G70" s="103"/>
      <c r="H70" s="103"/>
      <c r="I70" s="103"/>
      <c r="J70" s="103"/>
      <c r="K70" s="39"/>
      <c r="L70" s="39"/>
      <c r="M70" s="93"/>
      <c r="N70" s="39"/>
      <c r="O70" s="39"/>
      <c r="P70" s="39"/>
      <c r="Q70" s="39"/>
    </row>
    <row r="71" spans="1:18" ht="15.75" x14ac:dyDescent="0.25">
      <c r="A71" s="4"/>
      <c r="G71" s="103"/>
      <c r="H71" s="103"/>
      <c r="I71" s="103"/>
      <c r="J71" s="103"/>
      <c r="K71" s="39"/>
      <c r="L71" s="39"/>
      <c r="M71" s="93"/>
      <c r="N71" s="39"/>
      <c r="O71" s="39"/>
      <c r="P71" s="39"/>
      <c r="Q71" s="39"/>
    </row>
    <row r="72" spans="1:18" x14ac:dyDescent="0.2">
      <c r="A72" s="2">
        <v>2212</v>
      </c>
      <c r="B72" s="2"/>
      <c r="C72" s="2" t="s">
        <v>22</v>
      </c>
      <c r="D72" s="2"/>
      <c r="E72" s="2"/>
      <c r="F72" s="2"/>
      <c r="G72" s="103"/>
      <c r="H72" s="103"/>
      <c r="I72" s="103"/>
      <c r="J72" s="103"/>
      <c r="K72" s="39"/>
      <c r="L72" s="39"/>
      <c r="M72" s="93"/>
      <c r="N72" s="39"/>
      <c r="O72" s="39"/>
      <c r="P72" s="39"/>
      <c r="Q72" s="39"/>
    </row>
    <row r="73" spans="1:18" x14ac:dyDescent="0.2">
      <c r="A73" s="2"/>
      <c r="B73" s="7">
        <v>5139</v>
      </c>
      <c r="C73" t="s">
        <v>79</v>
      </c>
      <c r="F73" s="2"/>
      <c r="G73" s="103">
        <v>1200</v>
      </c>
      <c r="H73" s="103">
        <v>1137</v>
      </c>
      <c r="I73" s="106">
        <f>SUM(G73-H73)</f>
        <v>63</v>
      </c>
      <c r="J73" s="103"/>
      <c r="K73" s="39"/>
      <c r="L73" s="39"/>
      <c r="M73" s="93"/>
      <c r="N73" s="39"/>
      <c r="O73" s="39"/>
      <c r="P73" s="39"/>
      <c r="Q73" s="39"/>
    </row>
    <row r="74" spans="1:18" x14ac:dyDescent="0.2">
      <c r="B74">
        <v>5169</v>
      </c>
      <c r="C74" t="s">
        <v>37</v>
      </c>
      <c r="G74" s="103">
        <v>74400</v>
      </c>
      <c r="H74" s="103">
        <v>74365</v>
      </c>
      <c r="I74" s="106">
        <f>SUM(G74-H74)</f>
        <v>35</v>
      </c>
      <c r="J74" s="103"/>
      <c r="K74" s="1"/>
      <c r="L74" s="1"/>
      <c r="M74" s="82"/>
      <c r="N74" s="1"/>
      <c r="O74" s="1"/>
      <c r="P74" s="1"/>
      <c r="Q74" s="1"/>
    </row>
    <row r="75" spans="1:18" x14ac:dyDescent="0.2">
      <c r="B75">
        <v>5171</v>
      </c>
      <c r="C75" t="s">
        <v>38</v>
      </c>
      <c r="G75" s="103">
        <v>1864800</v>
      </c>
      <c r="H75" s="103">
        <v>1980375</v>
      </c>
      <c r="I75" s="105">
        <f>SUM(G75-H75)</f>
        <v>-115575</v>
      </c>
      <c r="J75" s="103"/>
      <c r="K75" s="1"/>
      <c r="L75" s="1"/>
      <c r="M75" s="82"/>
      <c r="N75" s="1"/>
      <c r="O75" s="1"/>
      <c r="P75" s="1"/>
      <c r="Q75" s="1"/>
    </row>
    <row r="76" spans="1:18" x14ac:dyDescent="0.2">
      <c r="A76" s="2">
        <v>2212</v>
      </c>
      <c r="B76" s="2"/>
      <c r="C76" s="2"/>
      <c r="D76" s="2"/>
      <c r="E76" s="2"/>
      <c r="F76" s="2"/>
      <c r="G76" s="109">
        <f>SUM(G73+G74+G75)</f>
        <v>1940400</v>
      </c>
      <c r="H76" s="109">
        <f>SUM(H73+H74+H75)</f>
        <v>2055877</v>
      </c>
      <c r="I76" s="111">
        <f>SUM(G76-H76)</f>
        <v>-115477</v>
      </c>
      <c r="J76" s="109"/>
      <c r="K76" s="45"/>
      <c r="L76" s="45"/>
      <c r="M76" s="95"/>
      <c r="N76" s="45"/>
      <c r="O76" s="45"/>
      <c r="P76" s="45"/>
      <c r="Q76" s="45"/>
    </row>
    <row r="77" spans="1:18" x14ac:dyDescent="0.2">
      <c r="G77" s="103"/>
      <c r="H77" s="103"/>
      <c r="I77" s="103"/>
      <c r="J77" s="103"/>
      <c r="K77" s="1"/>
      <c r="L77" s="1"/>
      <c r="M77" s="82"/>
      <c r="N77" s="1"/>
      <c r="O77" s="1"/>
      <c r="P77" s="1"/>
      <c r="Q77" s="1"/>
    </row>
    <row r="78" spans="1:18" x14ac:dyDescent="0.2">
      <c r="A78" s="2">
        <v>2221</v>
      </c>
      <c r="B78" s="2"/>
      <c r="C78" s="2" t="s">
        <v>181</v>
      </c>
      <c r="D78" s="2"/>
      <c r="E78" s="2"/>
      <c r="F78" s="2"/>
      <c r="G78" s="103"/>
      <c r="H78" s="103"/>
      <c r="I78" s="103"/>
      <c r="J78" s="103"/>
      <c r="K78" s="1"/>
      <c r="L78" s="1"/>
      <c r="M78" s="82"/>
      <c r="N78" s="1"/>
      <c r="O78" s="1"/>
      <c r="P78" s="1"/>
      <c r="Q78" s="1"/>
    </row>
    <row r="79" spans="1:18" x14ac:dyDescent="0.2">
      <c r="B79">
        <v>5193</v>
      </c>
      <c r="C79" t="s">
        <v>39</v>
      </c>
      <c r="G79" s="103">
        <v>200000</v>
      </c>
      <c r="H79" s="103">
        <v>185520</v>
      </c>
      <c r="I79" s="106">
        <f>SUM(G79-H79)</f>
        <v>14480</v>
      </c>
      <c r="J79" s="103"/>
      <c r="K79" s="1"/>
      <c r="L79" s="1"/>
      <c r="M79" s="82"/>
      <c r="N79" s="1"/>
      <c r="O79" s="1"/>
      <c r="P79" s="1"/>
      <c r="Q79" s="1"/>
    </row>
    <row r="80" spans="1:18" x14ac:dyDescent="0.2">
      <c r="A80" s="2">
        <v>2221</v>
      </c>
      <c r="B80" s="2"/>
      <c r="C80" s="2"/>
      <c r="D80" s="2"/>
      <c r="E80" s="2"/>
      <c r="F80" s="2"/>
      <c r="G80" s="109">
        <f>SUM(G79)</f>
        <v>200000</v>
      </c>
      <c r="H80" s="109">
        <f>SUM(H79)</f>
        <v>185520</v>
      </c>
      <c r="I80" s="110">
        <f>SUM(I79)</f>
        <v>14480</v>
      </c>
      <c r="J80" s="109"/>
      <c r="K80" s="11"/>
      <c r="L80" s="11"/>
      <c r="M80" s="91"/>
      <c r="N80" s="11"/>
      <c r="O80" s="11"/>
      <c r="P80" s="11"/>
      <c r="Q80" s="11"/>
    </row>
    <row r="81" spans="1:18" x14ac:dyDescent="0.2">
      <c r="G81" s="103"/>
      <c r="H81" s="103"/>
      <c r="I81" s="103"/>
      <c r="J81" s="103"/>
      <c r="K81" s="1"/>
      <c r="L81" s="1"/>
      <c r="M81" s="82"/>
      <c r="N81" s="1"/>
      <c r="O81" s="1"/>
      <c r="P81" s="1"/>
      <c r="Q81" s="1"/>
    </row>
    <row r="82" spans="1:18" x14ac:dyDescent="0.2">
      <c r="A82" s="2">
        <v>2310</v>
      </c>
      <c r="B82" s="2"/>
      <c r="C82" s="2" t="s">
        <v>15</v>
      </c>
      <c r="G82" s="103"/>
      <c r="H82" s="103"/>
      <c r="I82" s="103"/>
      <c r="J82" s="103"/>
      <c r="K82" s="1"/>
      <c r="L82" s="1"/>
      <c r="M82" s="82"/>
      <c r="N82" s="1"/>
      <c r="O82" s="1"/>
      <c r="P82" s="1"/>
      <c r="Q82" s="1"/>
    </row>
    <row r="83" spans="1:18" x14ac:dyDescent="0.2">
      <c r="A83" s="2"/>
      <c r="B83" s="7">
        <v>5139</v>
      </c>
      <c r="C83" t="s">
        <v>79</v>
      </c>
      <c r="G83" s="103">
        <v>101000</v>
      </c>
      <c r="H83" s="103">
        <v>130601</v>
      </c>
      <c r="I83" s="105">
        <f t="shared" ref="I83:I87" si="2">SUM(G83-H83)</f>
        <v>-29601</v>
      </c>
      <c r="J83" s="103"/>
      <c r="K83" s="1"/>
      <c r="L83" s="1"/>
      <c r="M83" s="82"/>
      <c r="N83" s="1"/>
      <c r="O83" s="1"/>
      <c r="P83" s="1"/>
      <c r="Q83" s="1"/>
    </row>
    <row r="84" spans="1:18" x14ac:dyDescent="0.2">
      <c r="A84" s="2"/>
      <c r="B84" s="7">
        <v>5151</v>
      </c>
      <c r="C84" s="7" t="s">
        <v>41</v>
      </c>
      <c r="D84" s="7"/>
      <c r="E84" s="7"/>
      <c r="G84" s="103">
        <v>520000</v>
      </c>
      <c r="H84" s="103">
        <v>451926</v>
      </c>
      <c r="I84" s="106">
        <f t="shared" si="2"/>
        <v>68074</v>
      </c>
      <c r="J84" s="103"/>
      <c r="K84" s="1"/>
      <c r="L84" s="1"/>
      <c r="M84" s="82"/>
      <c r="N84" s="1"/>
      <c r="O84" s="1"/>
      <c r="P84" s="1"/>
      <c r="Q84" s="1"/>
      <c r="R84" s="80"/>
    </row>
    <row r="85" spans="1:18" x14ac:dyDescent="0.2">
      <c r="A85" s="2"/>
      <c r="B85" s="7">
        <v>5154</v>
      </c>
      <c r="C85" s="7" t="s">
        <v>42</v>
      </c>
      <c r="D85" s="7"/>
      <c r="E85" s="7"/>
      <c r="G85" s="103">
        <v>59600</v>
      </c>
      <c r="H85" s="103">
        <v>63880</v>
      </c>
      <c r="I85" s="105">
        <f t="shared" si="2"/>
        <v>-4280</v>
      </c>
      <c r="J85" s="103"/>
      <c r="K85" s="1"/>
      <c r="L85" s="1"/>
      <c r="M85" s="82"/>
      <c r="N85" s="1"/>
      <c r="O85" s="1"/>
      <c r="P85" s="1"/>
      <c r="Q85" s="1"/>
    </row>
    <row r="86" spans="1:18" x14ac:dyDescent="0.2">
      <c r="A86" s="2"/>
      <c r="B86" s="7">
        <v>5169</v>
      </c>
      <c r="C86" s="7" t="s">
        <v>37</v>
      </c>
      <c r="D86" s="7"/>
      <c r="E86" s="7"/>
      <c r="G86" s="103">
        <v>86100</v>
      </c>
      <c r="H86" s="103">
        <v>88866</v>
      </c>
      <c r="I86" s="105">
        <f t="shared" si="2"/>
        <v>-2766</v>
      </c>
      <c r="J86" s="103"/>
      <c r="K86" s="1"/>
      <c r="L86" s="1"/>
      <c r="M86" s="82"/>
      <c r="N86" s="1"/>
      <c r="O86" s="1"/>
      <c r="P86" s="1"/>
      <c r="Q86" s="1"/>
    </row>
    <row r="87" spans="1:18" x14ac:dyDescent="0.2">
      <c r="A87" s="2"/>
      <c r="B87" s="7">
        <v>5171</v>
      </c>
      <c r="C87" s="7" t="s">
        <v>195</v>
      </c>
      <c r="D87" s="7"/>
      <c r="E87" s="7"/>
      <c r="G87" s="103">
        <v>10000</v>
      </c>
      <c r="H87" s="103">
        <v>0</v>
      </c>
      <c r="I87" s="106">
        <f t="shared" si="2"/>
        <v>10000</v>
      </c>
      <c r="J87" s="103"/>
      <c r="K87" s="1"/>
      <c r="L87" s="1"/>
      <c r="M87" s="82"/>
      <c r="N87" s="1"/>
      <c r="O87" s="1"/>
      <c r="P87" s="1"/>
      <c r="Q87" s="1"/>
    </row>
    <row r="88" spans="1:18" x14ac:dyDescent="0.2">
      <c r="A88" s="2">
        <v>2310</v>
      </c>
      <c r="B88" s="7"/>
      <c r="C88" s="2"/>
      <c r="D88" s="7"/>
      <c r="E88" s="24"/>
      <c r="F88" s="24"/>
      <c r="G88" s="109">
        <f>SUM(G83:G87)</f>
        <v>776700</v>
      </c>
      <c r="H88" s="109">
        <f>SUM(H83:H87)</f>
        <v>735273</v>
      </c>
      <c r="I88" s="110">
        <f>SUM(I83+I84+I85+I86+I87)</f>
        <v>41427</v>
      </c>
      <c r="J88" s="109"/>
      <c r="K88" s="11"/>
      <c r="L88" s="11"/>
      <c r="M88" s="91"/>
      <c r="N88" s="11"/>
      <c r="O88" s="11"/>
      <c r="P88" s="11"/>
      <c r="Q88" s="11"/>
    </row>
    <row r="89" spans="1:18" x14ac:dyDescent="0.2">
      <c r="A89" s="2"/>
      <c r="B89" s="7"/>
      <c r="C89" s="2"/>
      <c r="D89" s="7"/>
      <c r="G89" s="103"/>
      <c r="H89" s="103"/>
      <c r="I89" s="103"/>
      <c r="J89" s="103"/>
      <c r="K89" s="1"/>
      <c r="L89" s="1"/>
      <c r="M89" s="82"/>
      <c r="N89" s="1"/>
      <c r="O89" s="1"/>
      <c r="P89" s="1"/>
      <c r="Q89" s="1"/>
    </row>
    <row r="90" spans="1:18" x14ac:dyDescent="0.2">
      <c r="A90" s="2">
        <v>2321</v>
      </c>
      <c r="B90" s="7"/>
      <c r="C90" s="2" t="s">
        <v>43</v>
      </c>
      <c r="D90" s="2"/>
      <c r="E90" s="2"/>
      <c r="G90" s="103"/>
      <c r="H90" s="103"/>
      <c r="I90" s="103"/>
      <c r="J90" s="103"/>
      <c r="K90" s="1"/>
      <c r="L90" s="1"/>
      <c r="M90" s="82"/>
      <c r="N90" s="1"/>
      <c r="O90" s="1"/>
      <c r="P90" s="1"/>
      <c r="Q90" s="1"/>
    </row>
    <row r="91" spans="1:18" x14ac:dyDescent="0.2">
      <c r="A91" s="2"/>
      <c r="B91" s="7">
        <v>5169</v>
      </c>
      <c r="C91" s="42" t="s">
        <v>37</v>
      </c>
      <c r="D91" s="7"/>
      <c r="E91" s="2"/>
      <c r="G91" s="103">
        <v>68400</v>
      </c>
      <c r="H91" s="103">
        <v>106573</v>
      </c>
      <c r="I91" s="105">
        <f>SUM(G91-H91)</f>
        <v>-38173</v>
      </c>
      <c r="J91" s="103"/>
      <c r="K91" s="1"/>
      <c r="L91" s="1"/>
      <c r="M91" s="82"/>
      <c r="N91" s="1"/>
      <c r="O91" s="1"/>
      <c r="P91" s="1"/>
      <c r="Q91" s="1"/>
    </row>
    <row r="92" spans="1:18" x14ac:dyDescent="0.2">
      <c r="A92" s="2"/>
      <c r="B92" s="7">
        <v>5171</v>
      </c>
      <c r="C92" s="42" t="s">
        <v>182</v>
      </c>
      <c r="D92" s="7"/>
      <c r="G92" s="103">
        <v>54000</v>
      </c>
      <c r="H92" s="103">
        <v>54000</v>
      </c>
      <c r="I92" s="108">
        <f>SUM(G92-H92)</f>
        <v>0</v>
      </c>
      <c r="J92" s="103"/>
      <c r="K92" s="1"/>
      <c r="L92" s="1"/>
      <c r="M92" s="82"/>
      <c r="N92" s="1"/>
      <c r="O92" s="1"/>
      <c r="P92" s="1"/>
      <c r="Q92" s="1"/>
    </row>
    <row r="93" spans="1:18" x14ac:dyDescent="0.2">
      <c r="A93" s="2"/>
      <c r="B93" s="7">
        <v>6121</v>
      </c>
      <c r="C93" s="42" t="s">
        <v>110</v>
      </c>
      <c r="D93" s="7"/>
      <c r="G93" s="103">
        <v>0</v>
      </c>
      <c r="H93" s="103">
        <v>19019</v>
      </c>
      <c r="I93" s="105">
        <f>SUM(G93-H93)</f>
        <v>-19019</v>
      </c>
      <c r="J93" s="103"/>
      <c r="K93" s="1"/>
      <c r="L93" s="1"/>
      <c r="M93" s="82"/>
      <c r="N93" s="1"/>
      <c r="O93" s="1"/>
      <c r="P93" s="1"/>
      <c r="Q93" s="1"/>
    </row>
    <row r="94" spans="1:18" x14ac:dyDescent="0.2">
      <c r="A94" s="2">
        <v>2321</v>
      </c>
      <c r="B94" s="7"/>
      <c r="C94" s="7"/>
      <c r="D94" s="7"/>
      <c r="G94" s="109">
        <f>SUM(G91+G92+G93)</f>
        <v>122400</v>
      </c>
      <c r="H94" s="109">
        <f>SUM(H91+H92+H93)</f>
        <v>179592</v>
      </c>
      <c r="I94" s="111">
        <f>SUM(I91+I92+I93)</f>
        <v>-57192</v>
      </c>
      <c r="J94" s="109"/>
      <c r="K94" s="11"/>
      <c r="L94" s="11"/>
      <c r="M94" s="91"/>
      <c r="N94" s="11"/>
      <c r="O94" s="11"/>
      <c r="P94" s="11"/>
      <c r="Q94" s="11"/>
    </row>
    <row r="95" spans="1:18" x14ac:dyDescent="0.2">
      <c r="A95" s="2"/>
      <c r="B95" s="7"/>
      <c r="C95" s="7"/>
      <c r="D95" s="7"/>
      <c r="G95" s="103"/>
      <c r="H95" s="103"/>
      <c r="I95" s="105"/>
      <c r="J95" s="103"/>
      <c r="K95" s="1"/>
      <c r="L95" s="1"/>
      <c r="M95" s="82"/>
      <c r="N95" s="1"/>
      <c r="O95" s="1"/>
      <c r="P95" s="1"/>
      <c r="Q95" s="1"/>
    </row>
    <row r="96" spans="1:18" x14ac:dyDescent="0.2">
      <c r="A96" s="2">
        <v>3111</v>
      </c>
      <c r="B96" s="7"/>
      <c r="C96" s="2" t="s">
        <v>44</v>
      </c>
      <c r="D96" s="2"/>
      <c r="G96" s="103"/>
      <c r="H96" s="103"/>
      <c r="I96" s="103"/>
      <c r="J96" s="103"/>
      <c r="K96" s="1"/>
      <c r="L96" s="1"/>
      <c r="M96" s="82"/>
      <c r="N96" s="1"/>
      <c r="O96" s="1"/>
      <c r="P96" s="1"/>
      <c r="Q96" s="1"/>
    </row>
    <row r="97" spans="1:17" x14ac:dyDescent="0.2">
      <c r="A97" s="2"/>
      <c r="B97" s="7">
        <v>5137</v>
      </c>
      <c r="C97" s="42" t="s">
        <v>211</v>
      </c>
      <c r="D97" s="2"/>
      <c r="G97" s="103">
        <v>21600</v>
      </c>
      <c r="H97" s="103">
        <v>21532</v>
      </c>
      <c r="I97" s="106">
        <f>SUM(G97-H97)</f>
        <v>68</v>
      </c>
      <c r="J97" s="103"/>
      <c r="K97" s="1"/>
      <c r="L97" s="1"/>
      <c r="M97" s="82"/>
      <c r="N97" s="1"/>
      <c r="O97" s="1"/>
      <c r="P97" s="1"/>
      <c r="Q97" s="1"/>
    </row>
    <row r="98" spans="1:17" x14ac:dyDescent="0.2">
      <c r="A98" s="2"/>
      <c r="B98" s="7">
        <v>5169</v>
      </c>
      <c r="C98" s="42" t="s">
        <v>37</v>
      </c>
      <c r="D98" s="7"/>
      <c r="G98" s="103">
        <v>20400</v>
      </c>
      <c r="H98" s="103">
        <v>20304</v>
      </c>
      <c r="I98" s="106">
        <f>SUM(G98-H98)</f>
        <v>96</v>
      </c>
      <c r="J98" s="103"/>
      <c r="K98" s="1"/>
      <c r="L98" s="1"/>
      <c r="M98" s="82"/>
      <c r="N98" s="1"/>
      <c r="O98" s="1"/>
      <c r="P98" s="1"/>
      <c r="Q98" s="1"/>
    </row>
    <row r="99" spans="1:17" x14ac:dyDescent="0.2">
      <c r="A99" s="2"/>
      <c r="B99" s="7">
        <v>5171</v>
      </c>
      <c r="C99" s="7" t="s">
        <v>38</v>
      </c>
      <c r="D99" s="7"/>
      <c r="G99" s="103">
        <v>78900</v>
      </c>
      <c r="H99" s="103">
        <v>78895</v>
      </c>
      <c r="I99" s="106">
        <f>SUM(G99-H99)</f>
        <v>5</v>
      </c>
      <c r="J99" s="103"/>
      <c r="K99" s="1"/>
      <c r="L99" s="1"/>
      <c r="M99" s="82"/>
      <c r="N99" s="1"/>
      <c r="O99" s="1"/>
      <c r="P99" s="1"/>
      <c r="Q99" s="1"/>
    </row>
    <row r="100" spans="1:17" x14ac:dyDescent="0.2">
      <c r="A100" s="2"/>
      <c r="B100" s="7">
        <v>5331</v>
      </c>
      <c r="C100" s="7" t="s">
        <v>183</v>
      </c>
      <c r="D100" s="7"/>
      <c r="G100" s="103">
        <v>520000</v>
      </c>
      <c r="H100" s="103">
        <v>260000</v>
      </c>
      <c r="I100" s="106">
        <f>SUM(G100-H100)</f>
        <v>260000</v>
      </c>
      <c r="J100" s="103"/>
      <c r="K100" s="1"/>
      <c r="L100" s="1"/>
      <c r="M100" s="82"/>
      <c r="N100" s="1"/>
      <c r="O100" s="1"/>
      <c r="P100" s="1"/>
      <c r="Q100" s="1"/>
    </row>
    <row r="101" spans="1:17" x14ac:dyDescent="0.2">
      <c r="A101" s="2">
        <v>3111</v>
      </c>
      <c r="B101" s="2"/>
      <c r="C101" s="2"/>
      <c r="D101" s="2"/>
      <c r="E101" s="2"/>
      <c r="F101" s="2"/>
      <c r="G101" s="109">
        <f>SUM(G97+G98+G99+G100)</f>
        <v>640900</v>
      </c>
      <c r="H101" s="145">
        <f>SUM(H97+H98+H99+H100)</f>
        <v>380731</v>
      </c>
      <c r="I101" s="110">
        <f>SUM(I97+I98+I99+I100)</f>
        <v>260169</v>
      </c>
      <c r="J101" s="109"/>
      <c r="K101" s="11"/>
      <c r="L101" s="11"/>
      <c r="M101" s="91"/>
      <c r="N101" s="11"/>
      <c r="O101" s="11"/>
      <c r="P101" s="11"/>
      <c r="Q101" s="11"/>
    </row>
    <row r="102" spans="1:17" x14ac:dyDescent="0.2">
      <c r="G102" s="103"/>
      <c r="H102" s="103"/>
      <c r="I102" s="106"/>
      <c r="J102" s="103"/>
      <c r="K102" s="1"/>
      <c r="L102" s="1"/>
      <c r="M102" s="82"/>
      <c r="N102" s="1"/>
      <c r="O102" s="1"/>
      <c r="P102" s="1"/>
      <c r="Q102" s="1"/>
    </row>
    <row r="103" spans="1:17" x14ac:dyDescent="0.2">
      <c r="A103" s="2">
        <v>3113</v>
      </c>
      <c r="B103" s="2"/>
      <c r="C103" s="2" t="s">
        <v>45</v>
      </c>
      <c r="D103" s="2"/>
      <c r="E103" s="2"/>
      <c r="G103" s="103"/>
      <c r="H103" s="103"/>
      <c r="I103" s="106"/>
      <c r="J103" s="103"/>
      <c r="K103" s="1"/>
      <c r="L103" s="1"/>
      <c r="M103" s="82"/>
      <c r="N103" s="1"/>
      <c r="O103" s="1"/>
      <c r="P103" s="1"/>
      <c r="Q103" s="1"/>
    </row>
    <row r="104" spans="1:17" x14ac:dyDescent="0.2">
      <c r="A104" s="2"/>
      <c r="B104" s="42">
        <v>6341</v>
      </c>
      <c r="C104" t="s">
        <v>212</v>
      </c>
      <c r="D104" s="2"/>
      <c r="E104" s="2"/>
      <c r="G104" s="103">
        <v>402000</v>
      </c>
      <c r="H104" s="103">
        <v>402000</v>
      </c>
      <c r="I104" s="108">
        <f>SUM(G104-H104)</f>
        <v>0</v>
      </c>
      <c r="J104" s="103"/>
      <c r="K104" s="1"/>
      <c r="L104" s="1"/>
      <c r="M104" s="82"/>
      <c r="N104" s="1"/>
      <c r="O104" s="1"/>
      <c r="P104" s="1"/>
      <c r="Q104" s="1"/>
    </row>
    <row r="105" spans="1:17" x14ac:dyDescent="0.2">
      <c r="A105" s="2">
        <v>3113</v>
      </c>
      <c r="B105" s="2"/>
      <c r="C105" s="7"/>
      <c r="D105" s="7"/>
      <c r="E105" s="7"/>
      <c r="F105" s="2"/>
      <c r="G105" s="109">
        <v>402000</v>
      </c>
      <c r="H105" s="109">
        <v>402000</v>
      </c>
      <c r="I105" s="109">
        <f>SUM(G105-H105)</f>
        <v>0</v>
      </c>
      <c r="J105" s="109"/>
      <c r="K105" s="11"/>
      <c r="L105" s="11"/>
      <c r="M105" s="91"/>
      <c r="N105" s="11"/>
      <c r="O105" s="11"/>
      <c r="P105" s="11"/>
      <c r="Q105" s="11"/>
    </row>
    <row r="106" spans="1:17" x14ac:dyDescent="0.2">
      <c r="A106" s="2"/>
      <c r="B106" s="2"/>
      <c r="C106" s="7"/>
      <c r="D106" s="7"/>
      <c r="E106" s="7"/>
      <c r="F106" s="2"/>
      <c r="G106" s="109"/>
      <c r="H106" s="109"/>
      <c r="I106" s="110"/>
      <c r="J106" s="109"/>
      <c r="K106" s="11"/>
      <c r="L106" s="11"/>
      <c r="M106" s="91"/>
      <c r="N106" s="11"/>
      <c r="O106" s="11"/>
      <c r="P106" s="11"/>
      <c r="Q106" s="11"/>
    </row>
    <row r="107" spans="1:17" x14ac:dyDescent="0.2">
      <c r="A107" s="2">
        <v>3312</v>
      </c>
      <c r="B107" s="2"/>
      <c r="C107" s="2" t="s">
        <v>185</v>
      </c>
      <c r="D107" s="2"/>
      <c r="E107" s="2"/>
      <c r="G107" s="103"/>
      <c r="H107" s="103"/>
      <c r="I107" s="106"/>
      <c r="J107" s="103"/>
      <c r="K107" s="1"/>
      <c r="L107" s="1"/>
      <c r="M107" s="82"/>
      <c r="N107" s="1"/>
      <c r="O107" s="1"/>
      <c r="P107" s="1"/>
      <c r="Q107" s="1"/>
    </row>
    <row r="108" spans="1:17" x14ac:dyDescent="0.2">
      <c r="A108" s="2"/>
      <c r="B108" s="42">
        <v>5175</v>
      </c>
      <c r="C108" s="42" t="s">
        <v>174</v>
      </c>
      <c r="D108" s="2"/>
      <c r="E108" s="2"/>
      <c r="G108" s="103">
        <v>15000</v>
      </c>
      <c r="H108" s="103">
        <v>2489</v>
      </c>
      <c r="I108" s="106">
        <f>SUM(G108-H108)</f>
        <v>12511</v>
      </c>
      <c r="J108" s="103"/>
      <c r="K108" s="1"/>
      <c r="L108" s="1"/>
      <c r="M108" s="82"/>
      <c r="N108" s="1"/>
      <c r="O108" s="1"/>
      <c r="P108" s="1"/>
      <c r="Q108" s="1"/>
    </row>
    <row r="109" spans="1:17" x14ac:dyDescent="0.2">
      <c r="A109" s="2"/>
      <c r="B109" s="42">
        <v>5229</v>
      </c>
      <c r="C109" t="s">
        <v>173</v>
      </c>
      <c r="D109" s="2"/>
      <c r="E109" s="2"/>
      <c r="G109" s="103">
        <v>5000</v>
      </c>
      <c r="H109" s="103">
        <v>3000</v>
      </c>
      <c r="I109" s="106">
        <f>SUM(G109-H109)</f>
        <v>2000</v>
      </c>
      <c r="J109" s="103"/>
      <c r="K109" s="1"/>
      <c r="L109" s="1"/>
      <c r="M109" s="82"/>
      <c r="N109" s="1"/>
      <c r="O109" s="1"/>
      <c r="P109" s="1"/>
      <c r="Q109" s="1"/>
    </row>
    <row r="110" spans="1:17" x14ac:dyDescent="0.2">
      <c r="A110" s="2">
        <v>3312</v>
      </c>
      <c r="B110" s="2"/>
      <c r="C110" s="7"/>
      <c r="D110" s="7"/>
      <c r="E110" s="7"/>
      <c r="F110" s="2"/>
      <c r="G110" s="109">
        <v>20000</v>
      </c>
      <c r="H110" s="109">
        <f>SUM(H108+H109)</f>
        <v>5489</v>
      </c>
      <c r="I110" s="110">
        <f>SUM(G110-H110)</f>
        <v>14511</v>
      </c>
      <c r="J110" s="103"/>
      <c r="K110" s="1"/>
      <c r="L110" s="1"/>
      <c r="M110" s="82"/>
      <c r="N110" s="1"/>
      <c r="O110" s="1"/>
      <c r="P110" s="1"/>
      <c r="Q110" s="1"/>
    </row>
    <row r="111" spans="1:17" x14ac:dyDescent="0.2">
      <c r="G111" s="103"/>
      <c r="H111" s="103"/>
      <c r="I111" s="103"/>
      <c r="J111" s="103"/>
      <c r="K111" s="1"/>
      <c r="L111" s="1"/>
      <c r="M111" s="82"/>
      <c r="N111" s="1"/>
      <c r="O111" s="1"/>
      <c r="P111" s="1"/>
      <c r="Q111" s="1"/>
    </row>
    <row r="112" spans="1:17" x14ac:dyDescent="0.2">
      <c r="A112" s="2">
        <v>3314</v>
      </c>
      <c r="B112" s="2"/>
      <c r="C112" s="2" t="s">
        <v>184</v>
      </c>
      <c r="G112" s="103"/>
      <c r="H112" s="103"/>
      <c r="I112" s="103"/>
      <c r="J112" s="109"/>
      <c r="K112" s="11"/>
      <c r="L112" s="11"/>
      <c r="M112" s="91"/>
      <c r="N112" s="11"/>
      <c r="O112" s="11"/>
      <c r="P112" s="11"/>
      <c r="Q112" s="11"/>
    </row>
    <row r="113" spans="1:17" x14ac:dyDescent="0.2">
      <c r="B113" s="7">
        <v>5139</v>
      </c>
      <c r="C113" s="7" t="s">
        <v>49</v>
      </c>
      <c r="D113" s="7"/>
      <c r="G113" s="103">
        <v>70000</v>
      </c>
      <c r="H113" s="103">
        <v>0</v>
      </c>
      <c r="I113" s="106">
        <f>SUM(G113-H113)</f>
        <v>70000</v>
      </c>
      <c r="J113" s="103"/>
      <c r="K113" s="1"/>
      <c r="L113" s="1"/>
      <c r="M113" s="82"/>
      <c r="N113" s="1"/>
      <c r="O113" s="1"/>
      <c r="P113" s="1"/>
      <c r="Q113" s="1"/>
    </row>
    <row r="114" spans="1:17" x14ac:dyDescent="0.2">
      <c r="B114" s="7">
        <v>5154</v>
      </c>
      <c r="C114" s="42" t="s">
        <v>42</v>
      </c>
      <c r="D114" s="42"/>
      <c r="G114" s="103">
        <v>45000</v>
      </c>
      <c r="H114" s="103">
        <v>40915</v>
      </c>
      <c r="I114" s="106">
        <f>SUM(G114-H114)</f>
        <v>4085</v>
      </c>
      <c r="J114" s="103"/>
      <c r="K114" s="1"/>
      <c r="L114" s="1"/>
      <c r="M114" s="82"/>
      <c r="N114" s="1"/>
      <c r="O114" s="1"/>
      <c r="P114" s="1"/>
      <c r="Q114" s="1"/>
    </row>
    <row r="115" spans="1:17" x14ac:dyDescent="0.2">
      <c r="A115" s="2">
        <v>3314</v>
      </c>
      <c r="B115" s="2"/>
      <c r="C115" s="2"/>
      <c r="D115" s="2"/>
      <c r="E115" s="2"/>
      <c r="F115" s="2"/>
      <c r="G115" s="109">
        <f>SUM(G113:G114)</f>
        <v>115000</v>
      </c>
      <c r="H115" s="109">
        <v>40915</v>
      </c>
      <c r="I115" s="110">
        <f>SUM(I113+I114)</f>
        <v>74085</v>
      </c>
      <c r="J115" s="103"/>
      <c r="K115" s="1"/>
      <c r="L115" s="1"/>
      <c r="M115" s="82"/>
      <c r="N115" s="1"/>
      <c r="O115" s="1"/>
      <c r="P115" s="1"/>
      <c r="Q115" s="1"/>
    </row>
    <row r="116" spans="1:17" x14ac:dyDescent="0.2">
      <c r="A116" s="2"/>
      <c r="B116" s="2"/>
      <c r="C116" s="7"/>
      <c r="D116" s="7"/>
      <c r="E116" s="7"/>
      <c r="F116" s="2"/>
      <c r="G116" s="103"/>
      <c r="H116" s="103"/>
      <c r="I116" s="103"/>
      <c r="J116" s="109"/>
      <c r="K116" s="11"/>
      <c r="L116" s="11"/>
      <c r="M116" s="91"/>
      <c r="N116" s="11"/>
      <c r="O116" s="11"/>
      <c r="P116" s="11"/>
      <c r="Q116" s="11"/>
    </row>
    <row r="117" spans="1:17" x14ac:dyDescent="0.2">
      <c r="A117" s="2">
        <v>3399</v>
      </c>
      <c r="B117" s="2"/>
      <c r="C117" s="36" t="s">
        <v>186</v>
      </c>
      <c r="D117" s="2"/>
      <c r="E117" s="2"/>
      <c r="F117" s="2"/>
      <c r="G117" s="103"/>
      <c r="H117" s="103"/>
      <c r="I117" s="103"/>
      <c r="J117" s="103"/>
      <c r="K117" s="1"/>
      <c r="L117" s="1"/>
      <c r="M117" s="82"/>
      <c r="N117" s="1"/>
      <c r="O117" s="1"/>
      <c r="P117" s="1"/>
      <c r="Q117" s="1"/>
    </row>
    <row r="118" spans="1:17" x14ac:dyDescent="0.2">
      <c r="A118" s="2"/>
      <c r="B118" s="42">
        <v>5169</v>
      </c>
      <c r="C118" s="42" t="s">
        <v>37</v>
      </c>
      <c r="D118" s="2"/>
      <c r="E118" s="2"/>
      <c r="F118" s="2"/>
      <c r="G118" s="103">
        <v>20000</v>
      </c>
      <c r="H118" s="103">
        <v>0</v>
      </c>
      <c r="I118" s="106">
        <f>SUM(G118-H118)</f>
        <v>20000</v>
      </c>
      <c r="J118" s="103"/>
      <c r="K118" s="1"/>
      <c r="L118" s="1"/>
      <c r="M118" s="82"/>
      <c r="N118" s="1"/>
      <c r="O118" s="1"/>
      <c r="P118" s="1"/>
      <c r="Q118" s="1"/>
    </row>
    <row r="119" spans="1:17" x14ac:dyDescent="0.2">
      <c r="A119" s="2"/>
      <c r="B119" s="7">
        <v>5194</v>
      </c>
      <c r="C119" s="7" t="s">
        <v>51</v>
      </c>
      <c r="D119" s="7"/>
      <c r="E119" s="7"/>
      <c r="F119" s="7"/>
      <c r="G119" s="103">
        <v>10000</v>
      </c>
      <c r="H119" s="103">
        <v>7805</v>
      </c>
      <c r="I119" s="106">
        <f>SUM(G119-H119)</f>
        <v>2195</v>
      </c>
      <c r="J119" s="103"/>
      <c r="K119" s="1"/>
      <c r="L119" s="1"/>
      <c r="M119" s="82"/>
      <c r="N119" s="1"/>
      <c r="O119" s="1"/>
      <c r="P119" s="1"/>
      <c r="Q119" s="1"/>
    </row>
    <row r="120" spans="1:17" x14ac:dyDescent="0.2">
      <c r="A120" s="2">
        <v>3399</v>
      </c>
      <c r="B120" s="2"/>
      <c r="C120" s="2"/>
      <c r="D120" s="2"/>
      <c r="E120" s="2"/>
      <c r="F120" s="2"/>
      <c r="G120" s="109">
        <f>SUM(G118+G119)</f>
        <v>30000</v>
      </c>
      <c r="H120" s="109">
        <f>SUM(H118+H119)</f>
        <v>7805</v>
      </c>
      <c r="I120" s="110">
        <f>SUM(G120-H120)</f>
        <v>22195</v>
      </c>
      <c r="J120" s="103"/>
      <c r="K120" s="1"/>
      <c r="L120" s="1"/>
      <c r="M120" s="82"/>
      <c r="N120" s="1"/>
      <c r="O120" s="1"/>
      <c r="P120" s="1"/>
      <c r="Q120" s="1"/>
    </row>
    <row r="121" spans="1:17" x14ac:dyDescent="0.2">
      <c r="A121" s="2"/>
      <c r="B121" s="2"/>
      <c r="C121" s="2"/>
      <c r="D121" s="2"/>
      <c r="E121" s="2"/>
      <c r="F121" s="2"/>
      <c r="G121" s="103"/>
      <c r="H121" s="103"/>
      <c r="I121" s="103"/>
      <c r="J121" s="109"/>
      <c r="K121" s="11"/>
      <c r="L121" s="11"/>
      <c r="M121" s="91"/>
      <c r="N121" s="11"/>
      <c r="O121" s="11"/>
      <c r="P121" s="11"/>
      <c r="Q121" s="11"/>
    </row>
    <row r="122" spans="1:17" x14ac:dyDescent="0.2">
      <c r="A122" s="2">
        <v>3419</v>
      </c>
      <c r="B122" s="2"/>
      <c r="C122" s="2" t="s">
        <v>113</v>
      </c>
      <c r="D122" s="2"/>
      <c r="E122" s="2"/>
      <c r="F122" s="2"/>
      <c r="G122" s="103"/>
      <c r="H122" s="103"/>
      <c r="I122" s="103"/>
      <c r="J122" s="103"/>
      <c r="K122" s="1"/>
      <c r="L122" s="1"/>
      <c r="M122" s="82"/>
      <c r="N122" s="1"/>
      <c r="O122" s="1"/>
      <c r="P122" s="1"/>
      <c r="Q122" s="1"/>
    </row>
    <row r="123" spans="1:17" x14ac:dyDescent="0.2">
      <c r="A123" s="2"/>
      <c r="B123" s="42">
        <v>5154</v>
      </c>
      <c r="C123" s="42" t="s">
        <v>160</v>
      </c>
      <c r="D123" s="2"/>
      <c r="E123" s="2"/>
      <c r="F123" s="2"/>
      <c r="G123" s="103">
        <v>10000</v>
      </c>
      <c r="H123" s="103">
        <v>9977</v>
      </c>
      <c r="I123" s="106">
        <f>SUM(G123-H123)</f>
        <v>23</v>
      </c>
      <c r="J123" s="103"/>
      <c r="K123" s="1"/>
      <c r="L123" s="1"/>
      <c r="M123" s="82"/>
      <c r="N123" s="1"/>
      <c r="O123" s="1"/>
      <c r="P123" s="1"/>
      <c r="Q123" s="1"/>
    </row>
    <row r="124" spans="1:17" x14ac:dyDescent="0.2">
      <c r="A124" s="7"/>
      <c r="B124" s="7">
        <v>5222</v>
      </c>
      <c r="C124" s="7" t="s">
        <v>52</v>
      </c>
      <c r="D124" s="7"/>
      <c r="E124" s="7"/>
      <c r="F124" s="7"/>
      <c r="G124" s="103">
        <v>140000</v>
      </c>
      <c r="H124" s="103">
        <v>130000</v>
      </c>
      <c r="I124" s="106">
        <f>SUM(G124-H124)</f>
        <v>10000</v>
      </c>
      <c r="J124" s="103"/>
      <c r="K124" s="1"/>
      <c r="L124" s="1"/>
      <c r="M124" s="82"/>
      <c r="N124" s="1"/>
      <c r="O124" s="1"/>
      <c r="P124" s="1"/>
      <c r="Q124" s="1"/>
    </row>
    <row r="125" spans="1:17" x14ac:dyDescent="0.2">
      <c r="A125" s="2">
        <v>3419</v>
      </c>
      <c r="B125" s="2"/>
      <c r="C125" s="2"/>
      <c r="D125" s="2"/>
      <c r="E125" s="2"/>
      <c r="F125" s="2"/>
      <c r="G125" s="109">
        <f>SUM(G123:G124)</f>
        <v>150000</v>
      </c>
      <c r="H125" s="109">
        <f>SUM(H124+H123)</f>
        <v>139977</v>
      </c>
      <c r="I125" s="110">
        <f>SUM(I123+I124)</f>
        <v>10023</v>
      </c>
      <c r="J125" s="103"/>
      <c r="K125" s="1"/>
      <c r="L125" s="1"/>
      <c r="M125" s="82"/>
      <c r="N125" s="1"/>
      <c r="O125" s="1"/>
      <c r="P125" s="1"/>
      <c r="Q125" s="1"/>
    </row>
    <row r="126" spans="1:17" x14ac:dyDescent="0.2">
      <c r="A126" s="2"/>
      <c r="B126" s="2"/>
      <c r="C126" s="2"/>
      <c r="D126" s="2"/>
      <c r="E126" s="2"/>
      <c r="F126" s="2"/>
      <c r="G126" s="103"/>
      <c r="H126" s="103"/>
      <c r="I126" s="103"/>
      <c r="J126" s="103"/>
      <c r="K126" s="1"/>
      <c r="L126" s="1"/>
      <c r="M126" s="82"/>
      <c r="N126" s="1"/>
      <c r="O126" s="1"/>
      <c r="P126" s="1"/>
      <c r="Q126" s="1"/>
    </row>
    <row r="127" spans="1:17" x14ac:dyDescent="0.2">
      <c r="A127" s="2">
        <v>3421</v>
      </c>
      <c r="B127" s="7"/>
      <c r="C127" s="2" t="s">
        <v>187</v>
      </c>
      <c r="D127" s="2"/>
      <c r="E127" s="2"/>
      <c r="F127" s="2"/>
      <c r="G127" s="103"/>
      <c r="H127" s="103"/>
      <c r="I127" s="103"/>
      <c r="J127" s="109"/>
      <c r="K127" s="11"/>
      <c r="L127" s="11"/>
      <c r="M127" s="91"/>
      <c r="N127" s="11"/>
      <c r="O127" s="11"/>
      <c r="P127" s="11"/>
      <c r="Q127" s="11"/>
    </row>
    <row r="128" spans="1:17" x14ac:dyDescent="0.2">
      <c r="A128" s="2"/>
      <c r="B128" s="7">
        <v>5137</v>
      </c>
      <c r="C128" s="42" t="s">
        <v>211</v>
      </c>
      <c r="D128" s="2"/>
      <c r="E128" s="2"/>
      <c r="F128" s="2"/>
      <c r="G128" s="103">
        <v>24700</v>
      </c>
      <c r="H128" s="103">
        <v>24684</v>
      </c>
      <c r="I128" s="106">
        <f>SUM(G128-H128)</f>
        <v>16</v>
      </c>
      <c r="J128" s="109"/>
      <c r="K128" s="11"/>
      <c r="L128" s="11"/>
      <c r="M128" s="91"/>
      <c r="N128" s="11"/>
      <c r="O128" s="11"/>
      <c r="P128" s="11"/>
      <c r="Q128" s="11"/>
    </row>
    <row r="129" spans="1:17" x14ac:dyDescent="0.2">
      <c r="A129" s="2"/>
      <c r="B129" s="7">
        <v>5139</v>
      </c>
      <c r="C129" s="7" t="s">
        <v>49</v>
      </c>
      <c r="D129" s="2"/>
      <c r="E129" s="2"/>
      <c r="F129" s="2"/>
      <c r="G129" s="103">
        <v>10300</v>
      </c>
      <c r="H129" s="103">
        <v>10808</v>
      </c>
      <c r="I129" s="105">
        <f>SUM(G129-H129)</f>
        <v>-508</v>
      </c>
      <c r="J129" s="103"/>
      <c r="K129" s="1"/>
      <c r="L129" s="1"/>
      <c r="M129" s="82"/>
      <c r="N129" s="1"/>
      <c r="O129" s="1"/>
      <c r="P129" s="1"/>
      <c r="Q129" s="1"/>
    </row>
    <row r="130" spans="1:17" x14ac:dyDescent="0.2">
      <c r="A130" s="2"/>
      <c r="B130" s="42">
        <v>5169</v>
      </c>
      <c r="C130" s="42" t="s">
        <v>37</v>
      </c>
      <c r="D130" s="2"/>
      <c r="E130" s="2"/>
      <c r="F130" s="2"/>
      <c r="G130" s="103">
        <v>30000</v>
      </c>
      <c r="H130" s="103">
        <v>6372</v>
      </c>
      <c r="I130" s="106">
        <f>SUM(G130-H130)</f>
        <v>23628</v>
      </c>
      <c r="J130" s="103"/>
      <c r="K130" s="1"/>
      <c r="L130" s="1"/>
      <c r="M130" s="82"/>
      <c r="N130" s="1"/>
      <c r="O130" s="1"/>
      <c r="P130" s="1"/>
      <c r="Q130" s="1"/>
    </row>
    <row r="131" spans="1:17" x14ac:dyDescent="0.2">
      <c r="A131" s="2"/>
      <c r="B131" s="42">
        <v>5175</v>
      </c>
      <c r="C131" s="42" t="s">
        <v>174</v>
      </c>
      <c r="D131" s="2"/>
      <c r="E131" s="2"/>
      <c r="F131" s="2"/>
      <c r="G131" s="103">
        <v>10000</v>
      </c>
      <c r="H131" s="103">
        <v>5508</v>
      </c>
      <c r="I131" s="106">
        <f>SUM(G131-H131)</f>
        <v>4492</v>
      </c>
      <c r="J131" s="103"/>
      <c r="K131" s="1"/>
      <c r="L131" s="1"/>
      <c r="M131" s="82"/>
      <c r="N131" s="1"/>
      <c r="O131" s="1"/>
      <c r="P131" s="1"/>
      <c r="Q131" s="1"/>
    </row>
    <row r="132" spans="1:17" x14ac:dyDescent="0.2">
      <c r="A132" s="2">
        <v>3421</v>
      </c>
      <c r="B132" s="7"/>
      <c r="C132" s="7"/>
      <c r="D132" s="2"/>
      <c r="E132" s="2"/>
      <c r="F132" s="2"/>
      <c r="G132" s="109">
        <f>SUM(G128+G129+G130+G131)</f>
        <v>75000</v>
      </c>
      <c r="H132" s="109">
        <f>SUM(H128+H129+H130+H131)</f>
        <v>47372</v>
      </c>
      <c r="I132" s="110">
        <f>SUM(G132-H132)</f>
        <v>27628</v>
      </c>
      <c r="J132" s="103"/>
      <c r="K132" s="1"/>
      <c r="L132" s="1"/>
      <c r="M132" s="82"/>
      <c r="N132" s="1"/>
      <c r="O132" s="1"/>
      <c r="P132" s="1"/>
      <c r="Q132" s="1"/>
    </row>
    <row r="133" spans="1:17" x14ac:dyDescent="0.2">
      <c r="A133" s="2"/>
      <c r="B133" s="7"/>
      <c r="C133" s="7"/>
      <c r="D133" s="2"/>
      <c r="E133" s="2"/>
      <c r="F133" s="2"/>
      <c r="G133" s="103"/>
      <c r="H133" s="103"/>
      <c r="I133" s="106"/>
      <c r="J133" s="103"/>
      <c r="K133" s="1"/>
      <c r="L133" s="1"/>
      <c r="M133" s="82"/>
      <c r="N133" s="1"/>
      <c r="O133" s="1"/>
      <c r="P133" s="1"/>
      <c r="Q133" s="1"/>
    </row>
    <row r="134" spans="1:17" x14ac:dyDescent="0.2">
      <c r="A134" s="2">
        <v>3631</v>
      </c>
      <c r="B134" s="7"/>
      <c r="C134" s="36" t="s">
        <v>131</v>
      </c>
      <c r="D134" s="2"/>
      <c r="E134" s="2"/>
      <c r="F134" s="2"/>
      <c r="G134" s="103"/>
      <c r="H134" s="103"/>
      <c r="I134" s="103"/>
      <c r="J134" s="109"/>
      <c r="K134" s="11"/>
      <c r="L134" s="11"/>
      <c r="M134" s="91"/>
      <c r="N134" s="11"/>
      <c r="O134" s="11"/>
      <c r="P134" s="11"/>
      <c r="Q134" s="11"/>
    </row>
    <row r="135" spans="1:17" x14ac:dyDescent="0.2">
      <c r="A135" s="2"/>
      <c r="B135" s="7">
        <v>5137</v>
      </c>
      <c r="C135" s="42" t="s">
        <v>213</v>
      </c>
      <c r="D135" s="2"/>
      <c r="E135" s="2"/>
      <c r="F135" s="2"/>
      <c r="G135" s="103">
        <v>10000</v>
      </c>
      <c r="H135" s="108">
        <v>0</v>
      </c>
      <c r="I135" s="106">
        <f>SUM(G135-H135)</f>
        <v>10000</v>
      </c>
      <c r="J135" s="103"/>
      <c r="K135" s="1"/>
      <c r="L135" s="1"/>
      <c r="M135" s="82"/>
      <c r="N135" s="1"/>
      <c r="O135" s="1"/>
      <c r="P135" s="1"/>
      <c r="Q135" s="1"/>
    </row>
    <row r="136" spans="1:17" x14ac:dyDescent="0.2">
      <c r="A136" s="2"/>
      <c r="B136" s="7">
        <v>5154</v>
      </c>
      <c r="C136" s="42" t="s">
        <v>150</v>
      </c>
      <c r="D136" s="42"/>
      <c r="E136" s="42"/>
      <c r="F136" s="42"/>
      <c r="G136" s="103">
        <v>70400</v>
      </c>
      <c r="H136" s="103">
        <v>74641</v>
      </c>
      <c r="I136" s="105">
        <f>SUM(G136-H136)</f>
        <v>-4241</v>
      </c>
      <c r="J136" s="103"/>
      <c r="K136" s="1"/>
      <c r="L136" s="1"/>
      <c r="M136" s="82"/>
      <c r="N136" s="1"/>
      <c r="O136" s="1"/>
      <c r="P136" s="1"/>
      <c r="Q136" s="1"/>
    </row>
    <row r="137" spans="1:17" x14ac:dyDescent="0.2">
      <c r="A137" s="2"/>
      <c r="B137" s="7">
        <v>5169</v>
      </c>
      <c r="C137" t="s">
        <v>175</v>
      </c>
      <c r="D137" s="42"/>
      <c r="E137" s="42"/>
      <c r="F137" s="42"/>
      <c r="G137" s="103">
        <v>10000</v>
      </c>
      <c r="H137" s="103">
        <v>12719</v>
      </c>
      <c r="I137" s="105">
        <f>SUM(G137-H137)</f>
        <v>-2719</v>
      </c>
      <c r="J137" s="103"/>
      <c r="K137" s="1"/>
      <c r="L137" s="1"/>
      <c r="M137" s="82"/>
      <c r="N137" s="1"/>
      <c r="O137" s="1"/>
      <c r="P137" s="1"/>
      <c r="Q137" s="1"/>
    </row>
    <row r="138" spans="1:17" x14ac:dyDescent="0.2">
      <c r="A138" s="2">
        <v>3631</v>
      </c>
      <c r="B138" s="42"/>
      <c r="C138" s="7"/>
      <c r="D138" s="2"/>
      <c r="E138" s="2"/>
      <c r="F138" s="2"/>
      <c r="G138" s="109">
        <f>SUM(G135:G137)</f>
        <v>90400</v>
      </c>
      <c r="H138" s="109">
        <f>SUM(H135+H136+H137)</f>
        <v>87360</v>
      </c>
      <c r="I138" s="111">
        <f>SUM(G138-H138)</f>
        <v>3040</v>
      </c>
      <c r="J138" s="103"/>
      <c r="K138" s="1"/>
      <c r="L138" s="1"/>
      <c r="M138" s="82"/>
      <c r="N138" s="1"/>
      <c r="O138" s="1"/>
      <c r="P138" s="1"/>
      <c r="Q138" s="1"/>
    </row>
    <row r="139" spans="1:17" x14ac:dyDescent="0.2">
      <c r="A139" s="2"/>
      <c r="B139" s="42"/>
      <c r="C139" s="7"/>
      <c r="D139" s="2"/>
      <c r="E139" s="2"/>
      <c r="F139" s="2"/>
      <c r="G139" s="103"/>
      <c r="H139" s="103"/>
      <c r="I139" s="103"/>
      <c r="J139" s="103"/>
      <c r="K139" s="1"/>
      <c r="L139" s="1"/>
      <c r="M139" s="82"/>
      <c r="N139" s="1"/>
      <c r="O139" s="1"/>
      <c r="P139" s="1"/>
      <c r="Q139" s="1"/>
    </row>
    <row r="140" spans="1:17" x14ac:dyDescent="0.2">
      <c r="A140" s="2">
        <v>3632</v>
      </c>
      <c r="B140" s="42"/>
      <c r="C140" s="2" t="s">
        <v>16</v>
      </c>
      <c r="G140" s="103"/>
      <c r="H140" s="103"/>
      <c r="I140" s="103"/>
      <c r="J140" s="103"/>
      <c r="K140" s="1"/>
      <c r="L140" s="1"/>
      <c r="M140" s="82"/>
      <c r="N140" s="1"/>
      <c r="O140" s="1"/>
      <c r="P140" s="1"/>
      <c r="Q140" s="1"/>
    </row>
    <row r="141" spans="1:17" x14ac:dyDescent="0.2">
      <c r="A141" s="2"/>
      <c r="B141" s="42">
        <v>5137</v>
      </c>
      <c r="C141" s="42" t="s">
        <v>211</v>
      </c>
      <c r="G141" s="103">
        <v>18600</v>
      </c>
      <c r="H141" s="103">
        <v>18559</v>
      </c>
      <c r="I141" s="106">
        <f>SUM(G141-H141)</f>
        <v>41</v>
      </c>
      <c r="J141" s="109"/>
      <c r="K141" s="11"/>
      <c r="L141" s="11"/>
      <c r="M141" s="91"/>
      <c r="N141" s="11"/>
      <c r="O141" s="11"/>
      <c r="P141" s="11"/>
      <c r="Q141" s="11"/>
    </row>
    <row r="142" spans="1:17" x14ac:dyDescent="0.2">
      <c r="A142" s="2"/>
      <c r="B142" s="42">
        <v>5154</v>
      </c>
      <c r="C142" s="42" t="s">
        <v>165</v>
      </c>
      <c r="G142" s="103">
        <v>1600</v>
      </c>
      <c r="H142" s="103">
        <v>1600</v>
      </c>
      <c r="I142" s="105">
        <f>SUM(G142-H142)</f>
        <v>0</v>
      </c>
      <c r="J142" s="109"/>
      <c r="K142" s="11"/>
      <c r="L142" s="11"/>
      <c r="M142" s="91"/>
      <c r="N142" s="11"/>
      <c r="O142" s="11"/>
      <c r="P142" s="11"/>
      <c r="Q142" s="11"/>
    </row>
    <row r="143" spans="1:17" x14ac:dyDescent="0.2">
      <c r="B143">
        <v>5171</v>
      </c>
      <c r="C143" s="7" t="s">
        <v>176</v>
      </c>
      <c r="D143" s="7"/>
      <c r="G143" s="103">
        <v>10000</v>
      </c>
      <c r="H143" s="103">
        <v>2722</v>
      </c>
      <c r="I143" s="106">
        <f>SUM(G143-H143)</f>
        <v>7278</v>
      </c>
      <c r="J143" s="109"/>
      <c r="K143" s="11"/>
      <c r="L143" s="11"/>
      <c r="M143" s="91"/>
      <c r="N143" s="11"/>
      <c r="O143" s="11"/>
      <c r="P143" s="11"/>
      <c r="Q143" s="11"/>
    </row>
    <row r="144" spans="1:17" x14ac:dyDescent="0.2">
      <c r="A144" s="2">
        <v>3632</v>
      </c>
      <c r="B144" s="2"/>
      <c r="C144" s="2"/>
      <c r="D144" s="2"/>
      <c r="E144" s="2"/>
      <c r="F144" s="2"/>
      <c r="G144" s="109">
        <f>SUM(G141+G142+G143)</f>
        <v>30200</v>
      </c>
      <c r="H144" s="109">
        <f>SUM(H141+H142+H143)</f>
        <v>22881</v>
      </c>
      <c r="I144" s="110">
        <f>SUM(I141+I142+I143)</f>
        <v>7319</v>
      </c>
      <c r="J144" s="103"/>
      <c r="K144" s="1"/>
      <c r="L144" s="1"/>
      <c r="M144" s="82"/>
      <c r="N144" s="1"/>
      <c r="O144" s="1"/>
      <c r="P144" s="1"/>
      <c r="Q144" s="1"/>
    </row>
    <row r="145" spans="1:17" x14ac:dyDescent="0.2">
      <c r="A145" s="2"/>
      <c r="B145" s="2"/>
      <c r="C145" s="2"/>
      <c r="D145" s="2"/>
      <c r="E145" s="2"/>
      <c r="F145" s="2"/>
      <c r="G145" s="109"/>
      <c r="H145" s="109"/>
      <c r="I145" s="110"/>
      <c r="J145" s="103"/>
      <c r="K145" s="1"/>
      <c r="L145" s="1"/>
      <c r="M145" s="82"/>
      <c r="N145" s="1"/>
      <c r="O145" s="1"/>
      <c r="P145" s="1"/>
      <c r="Q145" s="1"/>
    </row>
    <row r="146" spans="1:17" x14ac:dyDescent="0.2">
      <c r="A146" s="2">
        <v>3635</v>
      </c>
      <c r="B146" s="2"/>
      <c r="C146" s="2" t="s">
        <v>168</v>
      </c>
      <c r="D146" s="2"/>
      <c r="E146" s="2"/>
      <c r="F146" s="2"/>
      <c r="G146" s="109"/>
      <c r="H146" s="109"/>
      <c r="I146" s="110"/>
      <c r="J146" s="103"/>
      <c r="K146" s="1"/>
      <c r="L146" s="1"/>
      <c r="M146" s="82"/>
      <c r="N146" s="1"/>
      <c r="O146" s="1"/>
      <c r="P146" s="1"/>
      <c r="Q146" s="1"/>
    </row>
    <row r="147" spans="1:17" x14ac:dyDescent="0.2">
      <c r="A147" s="2"/>
      <c r="B147" s="42">
        <v>6119</v>
      </c>
      <c r="C147" t="s">
        <v>169</v>
      </c>
      <c r="D147" s="2"/>
      <c r="E147" s="2"/>
      <c r="F147" s="2"/>
      <c r="G147" s="108">
        <v>150000</v>
      </c>
      <c r="H147" s="108">
        <v>102245</v>
      </c>
      <c r="I147" s="106">
        <f>SUM(G147-H147)</f>
        <v>47755</v>
      </c>
      <c r="J147" s="103"/>
      <c r="K147" s="1"/>
      <c r="L147" s="1"/>
      <c r="M147" s="82"/>
      <c r="N147" s="1"/>
      <c r="O147" s="1"/>
      <c r="P147" s="1"/>
      <c r="Q147" s="1"/>
    </row>
    <row r="148" spans="1:17" x14ac:dyDescent="0.2">
      <c r="A148" s="2">
        <v>3635</v>
      </c>
      <c r="B148" s="2"/>
      <c r="C148" s="2"/>
      <c r="D148" s="2"/>
      <c r="E148" s="2"/>
      <c r="F148" s="2"/>
      <c r="G148" s="109">
        <v>150000</v>
      </c>
      <c r="H148" s="109">
        <v>102245</v>
      </c>
      <c r="I148" s="110">
        <f>SUM(G148-H148)</f>
        <v>47755</v>
      </c>
      <c r="J148" s="109"/>
      <c r="K148" s="11"/>
      <c r="L148" s="11"/>
      <c r="M148" s="91"/>
      <c r="N148" s="11"/>
      <c r="O148" s="11"/>
      <c r="P148" s="11"/>
      <c r="Q148" s="11"/>
    </row>
    <row r="149" spans="1:17" x14ac:dyDescent="0.2">
      <c r="A149" s="2"/>
      <c r="B149" s="2"/>
      <c r="C149" s="2"/>
      <c r="D149" s="2"/>
      <c r="E149" s="2"/>
      <c r="F149" s="2"/>
      <c r="G149" s="109"/>
      <c r="H149" s="109"/>
      <c r="I149" s="110"/>
      <c r="J149" s="103"/>
      <c r="K149" s="1"/>
      <c r="L149" s="1"/>
      <c r="M149" s="82"/>
      <c r="N149" s="1"/>
      <c r="O149" s="1"/>
      <c r="P149" s="1"/>
      <c r="Q149" s="1"/>
    </row>
    <row r="150" spans="1:17" x14ac:dyDescent="0.2">
      <c r="A150" s="2">
        <v>3639</v>
      </c>
      <c r="B150" s="2"/>
      <c r="C150" s="2" t="s">
        <v>170</v>
      </c>
      <c r="D150" s="2"/>
      <c r="E150" s="2"/>
      <c r="F150" s="2"/>
      <c r="G150" s="109"/>
      <c r="H150" s="109"/>
      <c r="I150" s="110"/>
      <c r="J150" s="103"/>
      <c r="K150" s="1"/>
      <c r="L150" s="1"/>
      <c r="M150" s="82"/>
      <c r="N150" s="1"/>
      <c r="O150" s="1"/>
      <c r="P150" s="1"/>
      <c r="Q150" s="1"/>
    </row>
    <row r="151" spans="1:17" x14ac:dyDescent="0.2">
      <c r="A151" s="2"/>
      <c r="B151" s="42">
        <v>6130</v>
      </c>
      <c r="C151" t="s">
        <v>153</v>
      </c>
      <c r="D151" s="2"/>
      <c r="E151" s="2"/>
      <c r="F151" s="2"/>
      <c r="G151" s="108">
        <v>50000</v>
      </c>
      <c r="H151" s="108">
        <v>0</v>
      </c>
      <c r="I151" s="106">
        <f>SUM(G151-H151)</f>
        <v>50000</v>
      </c>
      <c r="J151" s="103"/>
      <c r="K151" s="1"/>
      <c r="L151" s="1"/>
      <c r="M151" s="82"/>
      <c r="N151" s="1"/>
      <c r="O151" s="1"/>
      <c r="P151" s="1"/>
      <c r="Q151" s="1"/>
    </row>
    <row r="152" spans="1:17" x14ac:dyDescent="0.2">
      <c r="A152" s="2">
        <v>3639</v>
      </c>
      <c r="B152" s="2"/>
      <c r="C152" s="2"/>
      <c r="D152" s="2"/>
      <c r="E152" s="2"/>
      <c r="F152" s="2"/>
      <c r="G152" s="109">
        <v>50000</v>
      </c>
      <c r="H152" s="109">
        <v>0</v>
      </c>
      <c r="I152" s="110">
        <f>SUM(G152-H152)</f>
        <v>50000</v>
      </c>
      <c r="J152" s="108"/>
      <c r="K152" s="11"/>
      <c r="L152" s="11"/>
      <c r="M152" s="91"/>
      <c r="N152" s="11"/>
      <c r="O152" s="11"/>
      <c r="P152" s="11"/>
      <c r="Q152" s="11"/>
    </row>
    <row r="153" spans="1:17" x14ac:dyDescent="0.2">
      <c r="A153" s="2"/>
      <c r="B153" s="2"/>
      <c r="C153" s="2"/>
      <c r="D153" s="2"/>
      <c r="E153" s="2"/>
      <c r="F153" s="2"/>
      <c r="G153" s="109"/>
      <c r="H153" s="109"/>
      <c r="I153" s="110"/>
      <c r="J153" s="103"/>
      <c r="K153" s="1"/>
      <c r="L153" s="1"/>
      <c r="M153" s="82"/>
      <c r="N153" s="1"/>
      <c r="O153" s="1"/>
      <c r="P153" s="1"/>
      <c r="Q153" s="1"/>
    </row>
    <row r="154" spans="1:17" x14ac:dyDescent="0.2">
      <c r="A154" s="2">
        <v>3721</v>
      </c>
      <c r="B154" s="2"/>
      <c r="C154" s="2" t="s">
        <v>54</v>
      </c>
      <c r="D154" s="2"/>
      <c r="E154" s="2"/>
      <c r="F154" s="2"/>
      <c r="G154" s="103"/>
      <c r="H154" s="103"/>
      <c r="I154" s="103"/>
      <c r="J154" s="103"/>
      <c r="K154" s="1"/>
      <c r="L154" s="1"/>
      <c r="M154" s="82"/>
      <c r="N154" s="1"/>
      <c r="O154" s="1"/>
      <c r="P154" s="1"/>
      <c r="Q154" s="1"/>
    </row>
    <row r="155" spans="1:17" x14ac:dyDescent="0.2">
      <c r="B155">
        <v>5169</v>
      </c>
      <c r="C155" t="s">
        <v>37</v>
      </c>
      <c r="G155" s="103">
        <v>30000</v>
      </c>
      <c r="H155" s="103">
        <v>22204</v>
      </c>
      <c r="I155" s="106">
        <f>SUM(G155-H155)</f>
        <v>7796</v>
      </c>
      <c r="J155" s="103"/>
      <c r="K155" s="1"/>
      <c r="L155" s="1"/>
      <c r="M155" s="82"/>
      <c r="N155" s="1"/>
      <c r="O155" s="1"/>
      <c r="P155" s="1"/>
      <c r="Q155" s="1"/>
    </row>
    <row r="156" spans="1:17" x14ac:dyDescent="0.2">
      <c r="A156" s="2">
        <v>3721</v>
      </c>
      <c r="B156" s="2"/>
      <c r="C156" s="2"/>
      <c r="D156" s="2"/>
      <c r="E156" s="2"/>
      <c r="F156" s="2"/>
      <c r="G156" s="109">
        <v>30000</v>
      </c>
      <c r="H156" s="109">
        <v>22204</v>
      </c>
      <c r="I156" s="110">
        <f>SUM(I155)</f>
        <v>7796</v>
      </c>
      <c r="J156" s="109"/>
      <c r="K156" s="11"/>
      <c r="L156" s="11"/>
      <c r="M156" s="91"/>
      <c r="N156" s="11"/>
      <c r="O156" s="11"/>
      <c r="P156" s="11"/>
      <c r="Q156" s="11"/>
    </row>
    <row r="157" spans="1:17" x14ac:dyDescent="0.2">
      <c r="A157" s="2"/>
      <c r="B157" s="2"/>
      <c r="C157" s="2"/>
      <c r="D157" s="2"/>
      <c r="E157" s="2"/>
      <c r="F157" s="2"/>
      <c r="G157" s="103"/>
      <c r="H157" s="103"/>
      <c r="I157" s="103"/>
      <c r="J157" s="109"/>
      <c r="K157" s="11"/>
      <c r="L157" s="11"/>
      <c r="M157" s="91"/>
      <c r="N157" s="11"/>
      <c r="O157" s="11"/>
      <c r="P157" s="11"/>
      <c r="Q157" s="11"/>
    </row>
    <row r="158" spans="1:17" x14ac:dyDescent="0.2">
      <c r="A158" s="2">
        <v>3722</v>
      </c>
      <c r="B158" s="2"/>
      <c r="C158" s="2" t="s">
        <v>55</v>
      </c>
      <c r="D158" s="2"/>
      <c r="E158" s="2"/>
      <c r="F158" s="2"/>
      <c r="G158" s="103"/>
      <c r="H158" s="103"/>
      <c r="I158" s="103"/>
      <c r="J158" s="109"/>
      <c r="K158" s="11"/>
      <c r="L158" s="11"/>
      <c r="M158" s="91"/>
      <c r="N158" s="11"/>
      <c r="O158" s="11"/>
      <c r="P158" s="11"/>
      <c r="Q158" s="11"/>
    </row>
    <row r="159" spans="1:17" x14ac:dyDescent="0.2">
      <c r="A159" s="2"/>
      <c r="B159" s="7">
        <v>5169</v>
      </c>
      <c r="C159" s="7" t="s">
        <v>37</v>
      </c>
      <c r="D159" s="7"/>
      <c r="E159" s="7"/>
      <c r="F159" s="7"/>
      <c r="G159" s="103">
        <v>557600</v>
      </c>
      <c r="H159" s="103">
        <v>601329</v>
      </c>
      <c r="I159" s="105">
        <f>SUM(G159-H159)</f>
        <v>-43729</v>
      </c>
      <c r="J159" s="109"/>
      <c r="K159" s="11"/>
      <c r="L159" s="11"/>
      <c r="M159" s="91"/>
      <c r="N159" s="11"/>
      <c r="O159" s="11"/>
      <c r="P159" s="11"/>
      <c r="Q159" s="11"/>
    </row>
    <row r="160" spans="1:17" x14ac:dyDescent="0.2">
      <c r="A160" s="2">
        <v>3722</v>
      </c>
      <c r="B160" s="2"/>
      <c r="C160" s="2"/>
      <c r="D160" s="2"/>
      <c r="E160" s="2"/>
      <c r="F160" s="2"/>
      <c r="G160" s="109">
        <v>557600</v>
      </c>
      <c r="H160" s="109">
        <v>601329</v>
      </c>
      <c r="I160" s="111">
        <f>SUM(G160-H160)</f>
        <v>-43729</v>
      </c>
      <c r="J160" s="109"/>
      <c r="K160" s="11"/>
      <c r="L160" s="11"/>
      <c r="M160" s="91"/>
      <c r="N160" s="11"/>
      <c r="O160" s="11"/>
      <c r="P160" s="11"/>
      <c r="Q160" s="11"/>
    </row>
    <row r="161" spans="1:17" x14ac:dyDescent="0.2">
      <c r="A161" s="2"/>
      <c r="B161" s="2"/>
      <c r="C161" s="2"/>
      <c r="D161" s="2"/>
      <c r="E161" s="2"/>
      <c r="F161" s="2"/>
      <c r="G161" s="109"/>
      <c r="H161" s="109"/>
      <c r="I161" s="111"/>
      <c r="J161" s="109"/>
      <c r="K161" s="11"/>
      <c r="L161" s="11"/>
      <c r="M161" s="91"/>
      <c r="N161" s="11"/>
      <c r="O161" s="11"/>
      <c r="P161" s="11"/>
      <c r="Q161" s="11"/>
    </row>
    <row r="162" spans="1:17" x14ac:dyDescent="0.2">
      <c r="A162" s="2">
        <v>3749</v>
      </c>
      <c r="B162" s="2"/>
      <c r="C162" s="2" t="s">
        <v>190</v>
      </c>
      <c r="D162" s="2"/>
      <c r="E162" s="2"/>
      <c r="F162" s="2"/>
      <c r="G162" s="109"/>
      <c r="H162" s="109"/>
      <c r="I162" s="111"/>
      <c r="J162" s="109"/>
      <c r="K162" s="11"/>
      <c r="L162" s="11"/>
      <c r="M162" s="91"/>
      <c r="N162" s="11"/>
      <c r="O162" s="11"/>
      <c r="P162" s="11"/>
      <c r="Q162" s="11"/>
    </row>
    <row r="163" spans="1:17" x14ac:dyDescent="0.2">
      <c r="A163" s="2"/>
      <c r="B163" s="42">
        <v>5329</v>
      </c>
      <c r="C163" s="42" t="s">
        <v>188</v>
      </c>
      <c r="D163" s="2"/>
      <c r="E163" s="2"/>
      <c r="F163" s="2"/>
      <c r="G163" s="108">
        <v>10000</v>
      </c>
      <c r="H163" s="108">
        <v>10000</v>
      </c>
      <c r="I163" s="108">
        <f>SUM(G163-H163)</f>
        <v>0</v>
      </c>
      <c r="J163" s="109"/>
      <c r="K163" s="11"/>
      <c r="L163" s="11"/>
      <c r="M163" s="91"/>
      <c r="N163" s="11"/>
      <c r="O163" s="11"/>
      <c r="P163" s="11"/>
      <c r="Q163" s="11"/>
    </row>
    <row r="164" spans="1:17" x14ac:dyDescent="0.2">
      <c r="A164" s="2">
        <v>3749</v>
      </c>
      <c r="B164" s="2"/>
      <c r="C164" s="2"/>
      <c r="D164" s="2"/>
      <c r="E164" s="2"/>
      <c r="F164" s="2"/>
      <c r="G164" s="109">
        <v>10000</v>
      </c>
      <c r="H164" s="109">
        <v>10000</v>
      </c>
      <c r="I164" s="109">
        <f>SUM(G164-H164)</f>
        <v>0</v>
      </c>
      <c r="J164" s="109"/>
      <c r="K164" s="11"/>
      <c r="L164" s="11"/>
      <c r="M164" s="91"/>
      <c r="N164" s="11"/>
      <c r="O164" s="11"/>
      <c r="P164" s="11"/>
      <c r="Q164" s="11"/>
    </row>
    <row r="165" spans="1:17" x14ac:dyDescent="0.2">
      <c r="A165" s="2"/>
      <c r="B165" s="2"/>
      <c r="C165" s="2"/>
      <c r="D165" s="2"/>
      <c r="E165" s="2"/>
      <c r="F165" s="2"/>
      <c r="G165" s="103"/>
      <c r="H165" s="103"/>
      <c r="I165" s="103"/>
      <c r="J165" s="109"/>
      <c r="K165" s="11"/>
      <c r="L165" s="11"/>
      <c r="M165" s="91"/>
      <c r="N165" s="11"/>
      <c r="O165" s="11"/>
      <c r="P165" s="11"/>
      <c r="Q165" s="11"/>
    </row>
    <row r="166" spans="1:17" x14ac:dyDescent="0.2">
      <c r="A166" s="2">
        <v>5212</v>
      </c>
      <c r="B166" s="2"/>
      <c r="C166" s="2" t="s">
        <v>171</v>
      </c>
      <c r="D166" s="2"/>
      <c r="E166" s="2"/>
      <c r="F166" s="2"/>
      <c r="G166" s="103"/>
      <c r="H166" s="103"/>
      <c r="I166" s="103"/>
      <c r="J166" s="109"/>
      <c r="K166" s="11"/>
      <c r="L166" s="11"/>
      <c r="M166" s="91"/>
      <c r="N166" s="11"/>
      <c r="O166" s="11"/>
      <c r="P166" s="11"/>
      <c r="Q166" s="11"/>
    </row>
    <row r="167" spans="1:17" x14ac:dyDescent="0.2">
      <c r="A167" s="2"/>
      <c r="B167" s="42">
        <v>5901</v>
      </c>
      <c r="C167" t="s">
        <v>172</v>
      </c>
      <c r="D167" s="42"/>
      <c r="E167" s="42"/>
      <c r="F167" s="42"/>
      <c r="G167" s="103">
        <v>30000</v>
      </c>
      <c r="H167" s="103">
        <v>0</v>
      </c>
      <c r="I167" s="106">
        <f>SUM(G167-H167)</f>
        <v>30000</v>
      </c>
      <c r="J167" s="109"/>
      <c r="K167" s="11"/>
      <c r="L167" s="11"/>
      <c r="M167" s="91"/>
      <c r="N167" s="11"/>
      <c r="O167" s="11"/>
      <c r="P167" s="11"/>
      <c r="Q167" s="11"/>
    </row>
    <row r="168" spans="1:17" x14ac:dyDescent="0.2">
      <c r="A168" s="2">
        <v>5212</v>
      </c>
      <c r="B168" s="2"/>
      <c r="C168" s="2"/>
      <c r="D168" s="2"/>
      <c r="E168" s="2"/>
      <c r="F168" s="2"/>
      <c r="G168" s="109">
        <v>30000</v>
      </c>
      <c r="H168" s="109">
        <v>0</v>
      </c>
      <c r="I168" s="110">
        <f>SUM(G168-H168)</f>
        <v>30000</v>
      </c>
      <c r="J168" s="109"/>
      <c r="K168" s="11"/>
      <c r="L168" s="11"/>
      <c r="M168" s="91"/>
      <c r="N168" s="11"/>
      <c r="O168" s="11"/>
      <c r="P168" s="11"/>
      <c r="Q168" s="11"/>
    </row>
    <row r="169" spans="1:17" x14ac:dyDescent="0.2">
      <c r="A169" s="2"/>
      <c r="B169" s="2"/>
      <c r="C169" s="2"/>
      <c r="D169" s="2"/>
      <c r="E169" s="2"/>
      <c r="F169" s="2"/>
      <c r="G169" s="109"/>
      <c r="H169" s="109"/>
      <c r="I169" s="110"/>
      <c r="J169" s="109"/>
      <c r="K169" s="11"/>
      <c r="L169" s="11"/>
      <c r="M169" s="91"/>
      <c r="N169" s="11"/>
      <c r="O169" s="11"/>
      <c r="P169" s="11"/>
      <c r="Q169" s="11"/>
    </row>
    <row r="170" spans="1:17" x14ac:dyDescent="0.2">
      <c r="A170" s="2">
        <v>5272</v>
      </c>
      <c r="B170" s="42"/>
      <c r="C170" s="2" t="s">
        <v>189</v>
      </c>
      <c r="D170" s="2"/>
      <c r="E170" s="2"/>
      <c r="F170" s="2"/>
      <c r="G170" s="109"/>
      <c r="H170" s="109"/>
      <c r="I170" s="110"/>
      <c r="J170" s="109"/>
      <c r="K170" s="11"/>
      <c r="L170" s="11"/>
      <c r="M170" s="91"/>
      <c r="N170" s="11"/>
      <c r="O170" s="11"/>
      <c r="P170" s="11"/>
      <c r="Q170" s="11"/>
    </row>
    <row r="171" spans="1:17" x14ac:dyDescent="0.2">
      <c r="A171" s="2"/>
      <c r="B171" s="42">
        <v>5137</v>
      </c>
      <c r="C171" s="42" t="s">
        <v>191</v>
      </c>
      <c r="D171" s="2"/>
      <c r="E171" s="2"/>
      <c r="F171" s="2"/>
      <c r="G171" s="108">
        <v>5000</v>
      </c>
      <c r="H171" s="108">
        <v>0</v>
      </c>
      <c r="I171" s="106">
        <f>SUM(G171-H171)</f>
        <v>5000</v>
      </c>
      <c r="J171" s="103"/>
      <c r="K171" s="1"/>
      <c r="L171" s="1"/>
      <c r="M171" s="82"/>
      <c r="N171" s="1"/>
      <c r="O171" s="1"/>
      <c r="P171" s="1"/>
      <c r="Q171" s="1"/>
    </row>
    <row r="172" spans="1:17" x14ac:dyDescent="0.2">
      <c r="A172" s="2"/>
      <c r="B172" s="42">
        <v>5169</v>
      </c>
      <c r="C172" s="42" t="s">
        <v>175</v>
      </c>
      <c r="D172" s="2"/>
      <c r="E172" s="2"/>
      <c r="F172" s="2"/>
      <c r="G172" s="108">
        <v>5000</v>
      </c>
      <c r="H172" s="108">
        <v>0</v>
      </c>
      <c r="I172" s="106">
        <f>SUM(G172-H172)</f>
        <v>5000</v>
      </c>
      <c r="J172" s="103"/>
      <c r="K172" s="1"/>
      <c r="L172" s="1"/>
      <c r="M172" s="82"/>
      <c r="N172" s="1"/>
      <c r="O172" s="1"/>
      <c r="P172" s="1"/>
      <c r="Q172" s="1"/>
    </row>
    <row r="173" spans="1:17" x14ac:dyDescent="0.2">
      <c r="A173" s="2">
        <v>5272</v>
      </c>
      <c r="B173" s="2"/>
      <c r="C173" s="2"/>
      <c r="D173" s="2"/>
      <c r="E173" s="2"/>
      <c r="F173" s="2"/>
      <c r="G173" s="109">
        <f>SUM(G172+G171)</f>
        <v>10000</v>
      </c>
      <c r="H173" s="109">
        <f>SUM(H171+H172)</f>
        <v>0</v>
      </c>
      <c r="I173" s="110">
        <f>SUM(G173-H173)</f>
        <v>10000</v>
      </c>
      <c r="J173" s="103"/>
      <c r="K173" s="1"/>
      <c r="L173" s="1"/>
      <c r="M173" s="82"/>
      <c r="N173" s="1"/>
      <c r="O173" s="1"/>
      <c r="P173" s="1"/>
      <c r="Q173" s="1"/>
    </row>
    <row r="174" spans="1:17" x14ac:dyDescent="0.2">
      <c r="A174" s="2"/>
      <c r="B174" s="2"/>
      <c r="C174" s="2"/>
      <c r="D174" s="2"/>
      <c r="E174" s="2"/>
      <c r="F174" s="2"/>
      <c r="G174" s="109"/>
      <c r="H174" s="109"/>
      <c r="I174" s="110"/>
      <c r="J174" s="109"/>
      <c r="K174" s="11"/>
      <c r="L174" s="11"/>
      <c r="M174" s="91"/>
      <c r="N174" s="11"/>
      <c r="O174" s="11"/>
      <c r="P174" s="11"/>
      <c r="Q174" s="11"/>
    </row>
    <row r="175" spans="1:17" x14ac:dyDescent="0.2">
      <c r="A175" s="2">
        <v>5512</v>
      </c>
      <c r="B175" s="2"/>
      <c r="C175" s="2" t="s">
        <v>56</v>
      </c>
      <c r="D175" s="2"/>
      <c r="E175" s="2"/>
      <c r="F175" s="2"/>
      <c r="G175" s="103"/>
      <c r="H175" s="103"/>
      <c r="I175" s="106"/>
      <c r="J175" s="103"/>
      <c r="K175" s="1"/>
      <c r="L175" s="1"/>
      <c r="M175" s="82"/>
      <c r="N175" s="1"/>
      <c r="O175" s="1"/>
      <c r="P175" s="1"/>
      <c r="Q175" s="1"/>
    </row>
    <row r="176" spans="1:17" x14ac:dyDescent="0.2">
      <c r="A176" s="2"/>
      <c r="B176" s="42">
        <v>5137</v>
      </c>
      <c r="C176" s="42" t="s">
        <v>191</v>
      </c>
      <c r="D176" s="2"/>
      <c r="E176" s="2"/>
      <c r="F176" s="2"/>
      <c r="G176" s="103">
        <v>0</v>
      </c>
      <c r="H176" s="103">
        <v>35768</v>
      </c>
      <c r="I176" s="105">
        <v>-35768</v>
      </c>
      <c r="J176" s="103"/>
      <c r="K176" s="1"/>
      <c r="L176" s="1"/>
      <c r="M176" s="82"/>
      <c r="N176" s="1"/>
      <c r="O176" s="1"/>
      <c r="P176" s="1"/>
      <c r="Q176" s="1"/>
    </row>
    <row r="177" spans="1:18" x14ac:dyDescent="0.2">
      <c r="A177" s="2"/>
      <c r="B177" s="7">
        <v>5139</v>
      </c>
      <c r="C177" s="42" t="s">
        <v>49</v>
      </c>
      <c r="D177" s="2"/>
      <c r="E177" s="2"/>
      <c r="F177" s="2"/>
      <c r="G177" s="103">
        <v>75000</v>
      </c>
      <c r="H177" s="103">
        <v>6630</v>
      </c>
      <c r="I177" s="106">
        <f t="shared" ref="I177" si="3">SUM(G177-H177)</f>
        <v>68370</v>
      </c>
      <c r="J177" s="103"/>
      <c r="K177" s="1"/>
      <c r="L177" s="1"/>
      <c r="M177" s="82"/>
      <c r="N177" s="1"/>
      <c r="O177" s="1"/>
      <c r="P177" s="1"/>
      <c r="Q177" s="1"/>
    </row>
    <row r="178" spans="1:18" x14ac:dyDescent="0.2">
      <c r="A178" s="2"/>
      <c r="B178" s="42">
        <v>5154</v>
      </c>
      <c r="C178" s="42" t="s">
        <v>161</v>
      </c>
      <c r="D178" s="2"/>
      <c r="E178" s="2"/>
      <c r="F178" s="2"/>
      <c r="G178" s="103">
        <v>11400</v>
      </c>
      <c r="H178" s="103">
        <v>11723</v>
      </c>
      <c r="I178" s="105">
        <f t="shared" ref="I178:I181" si="4">SUM(G178-H178)</f>
        <v>-323</v>
      </c>
      <c r="J178" s="103"/>
      <c r="K178" s="1"/>
      <c r="L178" s="1"/>
      <c r="M178" s="82"/>
      <c r="N178" s="1"/>
      <c r="O178" s="1"/>
      <c r="P178" s="1"/>
      <c r="Q178" s="1"/>
      <c r="R178" s="80"/>
    </row>
    <row r="179" spans="1:18" x14ac:dyDescent="0.2">
      <c r="A179" s="2"/>
      <c r="B179" s="42">
        <v>5156</v>
      </c>
      <c r="C179" s="42" t="s">
        <v>166</v>
      </c>
      <c r="D179" s="2"/>
      <c r="E179" s="2"/>
      <c r="F179" s="2"/>
      <c r="G179" s="103">
        <v>5000</v>
      </c>
      <c r="H179" s="103">
        <v>4451</v>
      </c>
      <c r="I179" s="106">
        <f t="shared" si="4"/>
        <v>549</v>
      </c>
      <c r="J179" s="103"/>
      <c r="K179" s="1"/>
      <c r="L179" s="1"/>
      <c r="M179" s="82"/>
      <c r="N179" s="1"/>
      <c r="O179" s="1"/>
      <c r="P179" s="1"/>
      <c r="Q179" s="1"/>
      <c r="R179" s="81"/>
    </row>
    <row r="180" spans="1:18" x14ac:dyDescent="0.2">
      <c r="A180" s="2"/>
      <c r="B180" s="7">
        <v>5169</v>
      </c>
      <c r="C180" s="7" t="s">
        <v>37</v>
      </c>
      <c r="D180" s="7"/>
      <c r="E180" s="7"/>
      <c r="F180" s="7"/>
      <c r="G180" s="103">
        <v>65600</v>
      </c>
      <c r="H180" s="103">
        <v>65560</v>
      </c>
      <c r="I180" s="106">
        <f t="shared" si="4"/>
        <v>40</v>
      </c>
      <c r="J180" s="109"/>
      <c r="K180" s="11"/>
      <c r="L180" s="11"/>
      <c r="M180" s="91"/>
      <c r="N180" s="11"/>
      <c r="O180" s="11"/>
      <c r="P180" s="11"/>
      <c r="Q180" s="11"/>
    </row>
    <row r="181" spans="1:18" x14ac:dyDescent="0.2">
      <c r="A181" s="2"/>
      <c r="B181" s="7">
        <v>5222</v>
      </c>
      <c r="C181" s="7" t="s">
        <v>196</v>
      </c>
      <c r="D181" s="7"/>
      <c r="E181" s="7"/>
      <c r="F181" s="7"/>
      <c r="G181" s="103">
        <v>12000</v>
      </c>
      <c r="H181" s="103">
        <v>0</v>
      </c>
      <c r="I181" s="106">
        <f t="shared" si="4"/>
        <v>12000</v>
      </c>
      <c r="J181" s="103"/>
      <c r="K181" s="1"/>
      <c r="L181" s="1"/>
      <c r="M181" s="82"/>
      <c r="N181" s="1"/>
      <c r="O181" s="1"/>
      <c r="P181" s="1"/>
      <c r="Q181" s="1"/>
    </row>
    <row r="182" spans="1:18" x14ac:dyDescent="0.2">
      <c r="A182" s="2">
        <v>5512</v>
      </c>
      <c r="B182" s="2"/>
      <c r="C182" s="2"/>
      <c r="D182" s="2"/>
      <c r="E182" s="2"/>
      <c r="F182" s="2"/>
      <c r="G182" s="109">
        <f>SUM(G177+G178+G179+G180+G181)</f>
        <v>169000</v>
      </c>
      <c r="H182" s="109">
        <f>SUM(H176:H181)</f>
        <v>124132</v>
      </c>
      <c r="I182" s="110">
        <f>SUM(I176:I181)</f>
        <v>44868</v>
      </c>
      <c r="J182" s="103"/>
      <c r="K182" s="1"/>
      <c r="L182" s="1"/>
      <c r="M182" s="82"/>
      <c r="N182" s="1"/>
      <c r="O182" s="1"/>
      <c r="P182" s="1"/>
      <c r="Q182" s="1"/>
    </row>
    <row r="183" spans="1:18" x14ac:dyDescent="0.2">
      <c r="G183" s="103"/>
      <c r="H183" s="103"/>
      <c r="I183" s="103"/>
      <c r="J183" s="106"/>
      <c r="K183" s="1"/>
      <c r="L183" s="1"/>
      <c r="M183" s="82"/>
      <c r="N183" s="1"/>
      <c r="O183" s="1"/>
      <c r="P183" s="1"/>
      <c r="Q183" s="1"/>
      <c r="R183" s="131"/>
    </row>
    <row r="184" spans="1:18" x14ac:dyDescent="0.2">
      <c r="A184" s="2">
        <v>6112</v>
      </c>
      <c r="B184" s="2"/>
      <c r="C184" s="2" t="s">
        <v>24</v>
      </c>
      <c r="D184" s="2"/>
      <c r="G184" s="103"/>
      <c r="H184" s="103"/>
      <c r="I184" s="103"/>
      <c r="J184" s="103"/>
      <c r="K184" s="1"/>
      <c r="L184" s="1"/>
      <c r="M184" s="82"/>
      <c r="N184" s="1"/>
      <c r="O184" s="1"/>
      <c r="P184" s="1"/>
      <c r="Q184" s="1"/>
    </row>
    <row r="185" spans="1:18" x14ac:dyDescent="0.2">
      <c r="B185">
        <v>5023</v>
      </c>
      <c r="C185" t="s">
        <v>58</v>
      </c>
      <c r="G185" s="103">
        <v>650000</v>
      </c>
      <c r="H185" s="103">
        <v>654216</v>
      </c>
      <c r="I185" s="105">
        <f>SUM(G185-H185)</f>
        <v>-4216</v>
      </c>
      <c r="J185" s="103"/>
      <c r="K185" s="1"/>
      <c r="L185" s="1"/>
      <c r="M185" s="82"/>
      <c r="N185" s="1"/>
      <c r="O185" s="1"/>
      <c r="P185" s="1"/>
      <c r="Q185" s="1"/>
    </row>
    <row r="186" spans="1:18" x14ac:dyDescent="0.2">
      <c r="B186">
        <v>5031</v>
      </c>
      <c r="C186" t="s">
        <v>59</v>
      </c>
      <c r="G186" s="103">
        <v>111000</v>
      </c>
      <c r="H186" s="103">
        <v>112568</v>
      </c>
      <c r="I186" s="105">
        <f>SUM(G186-H186)</f>
        <v>-1568</v>
      </c>
      <c r="J186" s="103"/>
      <c r="K186" s="1"/>
      <c r="L186" s="1"/>
      <c r="M186" s="82"/>
      <c r="N186" s="1"/>
      <c r="O186" s="1"/>
      <c r="P186" s="1"/>
      <c r="Q186" s="1"/>
    </row>
    <row r="187" spans="1:18" x14ac:dyDescent="0.2">
      <c r="B187">
        <v>5032</v>
      </c>
      <c r="C187" t="s">
        <v>60</v>
      </c>
      <c r="G187" s="103">
        <v>59000</v>
      </c>
      <c r="H187" s="103">
        <v>58921</v>
      </c>
      <c r="I187" s="106">
        <f>SUM(G187-H187)</f>
        <v>79</v>
      </c>
      <c r="J187" s="103"/>
      <c r="K187" s="1"/>
      <c r="L187" s="1"/>
      <c r="M187" s="82"/>
      <c r="N187" s="1"/>
      <c r="O187" s="1"/>
      <c r="P187" s="1"/>
      <c r="Q187" s="1"/>
    </row>
    <row r="188" spans="1:18" x14ac:dyDescent="0.2">
      <c r="A188" s="2">
        <v>6112</v>
      </c>
      <c r="B188" s="2"/>
      <c r="C188" s="2"/>
      <c r="D188" s="2"/>
      <c r="E188" s="2"/>
      <c r="F188" s="2"/>
      <c r="G188" s="109">
        <f>SUM(G185+G186+G187)</f>
        <v>820000</v>
      </c>
      <c r="H188" s="109">
        <f>SUM(H185+H186+H187)</f>
        <v>825705</v>
      </c>
      <c r="I188" s="111">
        <f>SUM(G188-H188)</f>
        <v>-5705</v>
      </c>
      <c r="J188" s="103"/>
      <c r="K188" s="1"/>
      <c r="L188" s="1"/>
      <c r="M188" s="82"/>
      <c r="N188" s="1"/>
      <c r="O188" s="1"/>
      <c r="P188" s="1"/>
      <c r="Q188" s="1"/>
    </row>
    <row r="189" spans="1:18" x14ac:dyDescent="0.2">
      <c r="A189" s="2"/>
      <c r="B189" s="2"/>
      <c r="C189" s="2"/>
      <c r="D189" s="2"/>
      <c r="E189" s="2"/>
      <c r="F189" s="2"/>
      <c r="G189" s="109"/>
      <c r="H189" s="109"/>
      <c r="I189" s="110"/>
      <c r="J189" s="103"/>
      <c r="K189" s="1"/>
      <c r="L189" s="1"/>
      <c r="M189" s="82"/>
      <c r="N189" s="1"/>
      <c r="O189" s="1"/>
      <c r="P189" s="1"/>
      <c r="Q189" s="1"/>
    </row>
    <row r="190" spans="1:18" x14ac:dyDescent="0.2">
      <c r="A190" s="2">
        <v>6114</v>
      </c>
      <c r="B190" s="2"/>
      <c r="C190" s="2" t="s">
        <v>214</v>
      </c>
      <c r="D190" s="2"/>
      <c r="G190" s="103"/>
      <c r="H190" s="103"/>
      <c r="I190" s="105"/>
      <c r="J190" s="103"/>
      <c r="K190" s="1"/>
      <c r="L190" s="1"/>
      <c r="M190" s="82"/>
      <c r="N190" s="1"/>
      <c r="O190" s="1"/>
      <c r="P190" s="1"/>
      <c r="Q190" s="1"/>
    </row>
    <row r="191" spans="1:18" x14ac:dyDescent="0.2">
      <c r="A191" s="2"/>
      <c r="B191" s="42">
        <v>5021</v>
      </c>
      <c r="C191" s="42" t="s">
        <v>197</v>
      </c>
      <c r="D191" s="2"/>
      <c r="G191" s="103">
        <v>12000</v>
      </c>
      <c r="H191" s="103">
        <v>9956</v>
      </c>
      <c r="I191" s="106">
        <f t="shared" ref="I191:I197" si="5">SUM(G191-H191)</f>
        <v>2044</v>
      </c>
      <c r="J191" s="103"/>
      <c r="K191" s="1"/>
      <c r="L191" s="1"/>
      <c r="M191" s="82"/>
      <c r="N191" s="1"/>
      <c r="O191" s="1"/>
      <c r="P191" s="1"/>
      <c r="Q191" s="1"/>
    </row>
    <row r="192" spans="1:18" x14ac:dyDescent="0.2">
      <c r="A192" s="2"/>
      <c r="B192" s="42">
        <v>5139</v>
      </c>
      <c r="C192" s="42" t="s">
        <v>49</v>
      </c>
      <c r="D192" s="42"/>
      <c r="G192" s="103">
        <v>10000</v>
      </c>
      <c r="H192" s="103">
        <v>9905</v>
      </c>
      <c r="I192" s="106">
        <f t="shared" si="5"/>
        <v>95</v>
      </c>
      <c r="J192" s="103"/>
      <c r="K192" s="1"/>
      <c r="L192" s="1"/>
      <c r="M192" s="82"/>
      <c r="N192" s="1"/>
      <c r="O192" s="1"/>
      <c r="P192" s="1"/>
      <c r="Q192" s="1"/>
    </row>
    <row r="193" spans="1:17" x14ac:dyDescent="0.2">
      <c r="A193" s="2"/>
      <c r="B193" s="42">
        <v>5162</v>
      </c>
      <c r="C193" s="42" t="s">
        <v>65</v>
      </c>
      <c r="D193" s="42"/>
      <c r="G193" s="103">
        <v>2000</v>
      </c>
      <c r="H193" s="103">
        <v>1840</v>
      </c>
      <c r="I193" s="106">
        <f t="shared" si="5"/>
        <v>160</v>
      </c>
      <c r="J193" s="103"/>
      <c r="K193" s="1"/>
      <c r="L193" s="1"/>
      <c r="M193" s="82"/>
      <c r="N193" s="1"/>
      <c r="O193" s="1"/>
      <c r="P193" s="1"/>
      <c r="Q193" s="1"/>
    </row>
    <row r="194" spans="1:17" x14ac:dyDescent="0.2">
      <c r="A194" s="2"/>
      <c r="B194" s="42">
        <v>5166</v>
      </c>
      <c r="C194" s="42" t="s">
        <v>198</v>
      </c>
      <c r="D194" s="42"/>
      <c r="G194" s="103">
        <v>1000</v>
      </c>
      <c r="H194" s="103">
        <v>2710</v>
      </c>
      <c r="I194" s="105">
        <f t="shared" si="5"/>
        <v>-1710</v>
      </c>
      <c r="J194" s="103"/>
      <c r="K194" s="1"/>
      <c r="L194" s="1"/>
      <c r="M194" s="82"/>
      <c r="N194" s="1"/>
      <c r="O194" s="1"/>
      <c r="P194" s="1"/>
      <c r="Q194" s="1"/>
    </row>
    <row r="195" spans="1:17" x14ac:dyDescent="0.2">
      <c r="A195" s="2"/>
      <c r="B195" s="42">
        <v>5173</v>
      </c>
      <c r="C195" s="42" t="s">
        <v>199</v>
      </c>
      <c r="D195" s="2"/>
      <c r="G195" s="103">
        <v>1000</v>
      </c>
      <c r="H195" s="103">
        <v>247</v>
      </c>
      <c r="I195" s="106">
        <f t="shared" si="5"/>
        <v>753</v>
      </c>
      <c r="J195" s="103"/>
      <c r="K195" s="1"/>
      <c r="L195" s="1"/>
      <c r="M195" s="82"/>
      <c r="N195" s="1"/>
      <c r="O195" s="1"/>
      <c r="P195" s="1"/>
      <c r="Q195" s="1"/>
    </row>
    <row r="196" spans="1:17" x14ac:dyDescent="0.2">
      <c r="B196">
        <v>5175</v>
      </c>
      <c r="C196" s="42" t="s">
        <v>200</v>
      </c>
      <c r="G196" s="103">
        <v>2000</v>
      </c>
      <c r="H196" s="103">
        <v>1050</v>
      </c>
      <c r="I196" s="106">
        <f t="shared" si="5"/>
        <v>950</v>
      </c>
      <c r="J196" s="103"/>
      <c r="K196" s="1"/>
      <c r="L196" s="1"/>
      <c r="M196" s="82"/>
      <c r="N196" s="1"/>
      <c r="O196" s="1"/>
      <c r="P196" s="1"/>
      <c r="Q196" s="1"/>
    </row>
    <row r="197" spans="1:17" x14ac:dyDescent="0.2">
      <c r="A197" s="36">
        <v>6114</v>
      </c>
      <c r="G197" s="109">
        <f>SUM(G191+G192+G193+G194+G195+G196)</f>
        <v>28000</v>
      </c>
      <c r="H197" s="109">
        <f>SUM(H191+H192+H193+H194+H195+H196)</f>
        <v>25708</v>
      </c>
      <c r="I197" s="110">
        <f t="shared" si="5"/>
        <v>2292</v>
      </c>
      <c r="J197" s="103"/>
      <c r="K197" s="1"/>
      <c r="L197" s="1"/>
      <c r="M197" s="82"/>
      <c r="N197" s="1"/>
      <c r="O197" s="1"/>
      <c r="P197" s="1"/>
      <c r="Q197" s="1"/>
    </row>
    <row r="198" spans="1:17" x14ac:dyDescent="0.2">
      <c r="A198" s="36"/>
      <c r="G198" s="109"/>
      <c r="H198" s="109"/>
      <c r="I198" s="110"/>
      <c r="J198" s="103"/>
      <c r="K198" s="1"/>
      <c r="L198" s="1"/>
      <c r="M198" s="82"/>
      <c r="N198" s="1"/>
      <c r="O198" s="1"/>
      <c r="P198" s="1"/>
      <c r="Q198" s="1"/>
    </row>
    <row r="199" spans="1:17" x14ac:dyDescent="0.2">
      <c r="A199" s="36">
        <v>6118</v>
      </c>
      <c r="C199" t="s">
        <v>215</v>
      </c>
      <c r="G199" s="109"/>
      <c r="H199" s="109"/>
      <c r="I199" s="110"/>
      <c r="J199" s="103"/>
      <c r="K199" s="1"/>
      <c r="L199" s="1"/>
      <c r="M199" s="82"/>
      <c r="N199" s="1"/>
      <c r="O199" s="1"/>
      <c r="P199" s="1"/>
      <c r="Q199" s="1"/>
    </row>
    <row r="200" spans="1:17" x14ac:dyDescent="0.2">
      <c r="A200" s="36"/>
      <c r="B200">
        <v>5139</v>
      </c>
      <c r="C200" t="s">
        <v>216</v>
      </c>
      <c r="G200" s="108">
        <v>0</v>
      </c>
      <c r="H200" s="108">
        <v>3205</v>
      </c>
      <c r="I200" s="105">
        <v>-3205</v>
      </c>
      <c r="J200" s="103"/>
      <c r="K200" s="1"/>
      <c r="L200" s="1"/>
      <c r="M200" s="82"/>
      <c r="N200" s="1"/>
      <c r="O200" s="1"/>
      <c r="P200" s="1"/>
      <c r="Q200" s="1"/>
    </row>
    <row r="201" spans="1:17" x14ac:dyDescent="0.2">
      <c r="A201" s="36">
        <v>6118</v>
      </c>
      <c r="G201" s="109">
        <v>0</v>
      </c>
      <c r="H201" s="109">
        <v>3205</v>
      </c>
      <c r="I201" s="111">
        <v>-3205</v>
      </c>
      <c r="J201" s="103"/>
      <c r="K201" s="1"/>
      <c r="L201" s="1"/>
      <c r="M201" s="82"/>
      <c r="N201" s="1"/>
      <c r="O201" s="1"/>
      <c r="P201" s="1"/>
      <c r="Q201" s="1"/>
    </row>
    <row r="202" spans="1:17" x14ac:dyDescent="0.2">
      <c r="G202" s="103"/>
      <c r="H202" s="103"/>
      <c r="I202" s="106"/>
      <c r="J202" s="103"/>
      <c r="K202" s="1"/>
      <c r="L202" s="1"/>
      <c r="M202" s="82"/>
      <c r="N202" s="1"/>
      <c r="O202" s="1"/>
      <c r="P202" s="1"/>
      <c r="Q202" s="1"/>
    </row>
    <row r="203" spans="1:17" x14ac:dyDescent="0.2">
      <c r="A203" s="2">
        <v>6171</v>
      </c>
      <c r="B203" s="2"/>
      <c r="C203" s="2" t="s">
        <v>25</v>
      </c>
      <c r="D203" s="2"/>
      <c r="G203" s="103"/>
      <c r="H203" s="103"/>
      <c r="I203" s="106"/>
      <c r="J203" s="103"/>
      <c r="K203" s="1"/>
      <c r="L203" s="1"/>
      <c r="M203" s="82"/>
      <c r="N203" s="1"/>
      <c r="O203" s="1"/>
      <c r="P203" s="1"/>
      <c r="Q203" s="1"/>
    </row>
    <row r="204" spans="1:17" x14ac:dyDescent="0.2">
      <c r="A204" s="2"/>
      <c r="B204" s="42">
        <v>5011</v>
      </c>
      <c r="C204" s="42" t="s">
        <v>192</v>
      </c>
      <c r="D204" s="2"/>
      <c r="G204" s="103">
        <v>156000</v>
      </c>
      <c r="H204" s="103">
        <v>75898</v>
      </c>
      <c r="I204" s="106">
        <f t="shared" ref="I204:I231" si="6">SUM(G204-H204)</f>
        <v>80102</v>
      </c>
      <c r="J204" s="103"/>
      <c r="K204" s="1"/>
      <c r="L204" s="1"/>
      <c r="M204" s="82"/>
      <c r="N204" s="1"/>
      <c r="O204" s="1"/>
      <c r="P204" s="1"/>
      <c r="Q204" s="1"/>
    </row>
    <row r="205" spans="1:17" x14ac:dyDescent="0.2">
      <c r="B205">
        <v>5021</v>
      </c>
      <c r="C205" t="s">
        <v>120</v>
      </c>
      <c r="G205" s="103">
        <v>357700</v>
      </c>
      <c r="H205" s="103">
        <v>380639</v>
      </c>
      <c r="I205" s="105">
        <f>SUM(G205-H205)</f>
        <v>-22939</v>
      </c>
      <c r="J205" s="103"/>
      <c r="K205" s="1"/>
      <c r="L205" s="1"/>
      <c r="M205" s="82"/>
      <c r="N205" s="1"/>
      <c r="O205" s="1"/>
      <c r="P205" s="1"/>
      <c r="Q205" s="1"/>
    </row>
    <row r="206" spans="1:17" x14ac:dyDescent="0.2">
      <c r="B206">
        <v>5031</v>
      </c>
      <c r="C206" t="s">
        <v>59</v>
      </c>
      <c r="G206" s="103">
        <v>84000</v>
      </c>
      <c r="H206" s="103">
        <v>70105</v>
      </c>
      <c r="I206" s="106">
        <f t="shared" si="6"/>
        <v>13895</v>
      </c>
      <c r="J206" s="103"/>
      <c r="K206" s="1"/>
      <c r="L206" s="1"/>
      <c r="M206" s="82"/>
      <c r="N206" s="1"/>
      <c r="O206" s="1"/>
      <c r="P206" s="1"/>
      <c r="Q206" s="1"/>
    </row>
    <row r="207" spans="1:17" x14ac:dyDescent="0.2">
      <c r="B207">
        <v>5032</v>
      </c>
      <c r="C207" t="s">
        <v>151</v>
      </c>
      <c r="G207" s="103">
        <v>35000</v>
      </c>
      <c r="H207" s="103">
        <v>31527</v>
      </c>
      <c r="I207" s="106">
        <f>SUM(G207-H207)</f>
        <v>3473</v>
      </c>
      <c r="J207" s="103"/>
      <c r="K207" s="1"/>
      <c r="L207" s="1"/>
      <c r="M207" s="82"/>
      <c r="N207" s="1"/>
      <c r="O207" s="1"/>
      <c r="P207" s="1"/>
      <c r="Q207" s="1"/>
    </row>
    <row r="208" spans="1:17" x14ac:dyDescent="0.2">
      <c r="B208">
        <v>5136</v>
      </c>
      <c r="C208" t="s">
        <v>62</v>
      </c>
      <c r="G208" s="103">
        <v>3000</v>
      </c>
      <c r="H208" s="103">
        <v>2234</v>
      </c>
      <c r="I208" s="106">
        <f t="shared" si="6"/>
        <v>766</v>
      </c>
      <c r="J208" s="103"/>
      <c r="K208" s="1"/>
      <c r="L208" s="1"/>
      <c r="M208" s="82"/>
      <c r="N208" s="1"/>
      <c r="O208" s="1"/>
      <c r="P208" s="1"/>
      <c r="Q208" s="1"/>
    </row>
    <row r="209" spans="2:18" x14ac:dyDescent="0.2">
      <c r="B209">
        <v>5137</v>
      </c>
      <c r="C209" t="s">
        <v>80</v>
      </c>
      <c r="G209" s="103">
        <v>80000</v>
      </c>
      <c r="H209" s="103">
        <v>58109</v>
      </c>
      <c r="I209" s="106">
        <f t="shared" si="6"/>
        <v>21891</v>
      </c>
      <c r="J209" s="103"/>
      <c r="K209" s="1"/>
      <c r="L209" s="1"/>
      <c r="M209" s="82"/>
      <c r="N209" s="1"/>
      <c r="O209" s="1"/>
      <c r="P209" s="1"/>
      <c r="Q209" s="1"/>
    </row>
    <row r="210" spans="2:18" x14ac:dyDescent="0.2">
      <c r="B210">
        <v>5139</v>
      </c>
      <c r="C210" t="s">
        <v>49</v>
      </c>
      <c r="G210" s="103">
        <v>163800</v>
      </c>
      <c r="H210" s="103">
        <v>164940</v>
      </c>
      <c r="I210" s="105">
        <f t="shared" si="6"/>
        <v>-1140</v>
      </c>
      <c r="J210" s="103"/>
      <c r="K210" s="1"/>
      <c r="L210" s="1"/>
      <c r="M210" s="82"/>
      <c r="N210" s="1"/>
      <c r="O210" s="1"/>
      <c r="P210" s="1"/>
      <c r="Q210" s="1"/>
    </row>
    <row r="211" spans="2:18" x14ac:dyDescent="0.2">
      <c r="B211">
        <v>5154</v>
      </c>
      <c r="C211" t="s">
        <v>42</v>
      </c>
      <c r="G211" s="119">
        <v>45000</v>
      </c>
      <c r="H211" s="119">
        <v>42177</v>
      </c>
      <c r="I211" s="107">
        <f t="shared" si="6"/>
        <v>2823</v>
      </c>
      <c r="J211" s="109"/>
      <c r="K211" s="11"/>
      <c r="L211" s="11"/>
      <c r="M211" s="91"/>
      <c r="N211" s="11"/>
      <c r="O211" s="11"/>
      <c r="P211" s="11"/>
      <c r="Q211" s="11"/>
    </row>
    <row r="212" spans="2:18" x14ac:dyDescent="0.2">
      <c r="B212">
        <v>5155</v>
      </c>
      <c r="C212" t="s">
        <v>217</v>
      </c>
      <c r="G212" s="119">
        <v>50000</v>
      </c>
      <c r="H212" s="119">
        <v>28713</v>
      </c>
      <c r="I212" s="107">
        <f>SUM(G212-H212)</f>
        <v>21287</v>
      </c>
      <c r="J212" s="109"/>
      <c r="K212" s="11"/>
      <c r="L212" s="11"/>
      <c r="M212" s="91"/>
      <c r="N212" s="11"/>
      <c r="O212" s="11"/>
      <c r="P212" s="11"/>
      <c r="Q212" s="11"/>
    </row>
    <row r="213" spans="2:18" x14ac:dyDescent="0.2">
      <c r="B213">
        <v>5156</v>
      </c>
      <c r="C213" t="s">
        <v>63</v>
      </c>
      <c r="G213" s="103">
        <v>12400</v>
      </c>
      <c r="H213" s="103">
        <v>12356</v>
      </c>
      <c r="I213" s="106">
        <f t="shared" si="6"/>
        <v>44</v>
      </c>
      <c r="J213" s="103"/>
      <c r="K213" s="1"/>
      <c r="L213" s="1"/>
      <c r="M213" s="82"/>
      <c r="N213" s="1"/>
      <c r="O213" s="1"/>
      <c r="P213" s="1"/>
      <c r="Q213" s="1"/>
    </row>
    <row r="214" spans="2:18" x14ac:dyDescent="0.2">
      <c r="B214">
        <v>5161</v>
      </c>
      <c r="C214" t="s">
        <v>177</v>
      </c>
      <c r="G214" s="103">
        <v>10000</v>
      </c>
      <c r="H214" s="103">
        <v>9691</v>
      </c>
      <c r="I214" s="106">
        <f t="shared" si="6"/>
        <v>309</v>
      </c>
      <c r="J214" s="103"/>
      <c r="K214" s="1"/>
      <c r="L214" s="1"/>
      <c r="M214" s="82"/>
      <c r="N214" s="1"/>
      <c r="O214" s="1"/>
      <c r="P214" s="1"/>
      <c r="Q214" s="1"/>
    </row>
    <row r="215" spans="2:18" x14ac:dyDescent="0.2">
      <c r="B215">
        <v>5162</v>
      </c>
      <c r="C215" t="s">
        <v>65</v>
      </c>
      <c r="G215" s="103">
        <v>10000</v>
      </c>
      <c r="H215" s="103">
        <v>9969</v>
      </c>
      <c r="I215" s="106">
        <f t="shared" si="6"/>
        <v>31</v>
      </c>
      <c r="J215" s="104"/>
      <c r="K215" s="82"/>
      <c r="L215" s="82"/>
      <c r="M215" s="82"/>
      <c r="N215" s="82"/>
      <c r="O215" s="82"/>
      <c r="P215" s="82"/>
      <c r="Q215" s="82"/>
    </row>
    <row r="216" spans="2:18" x14ac:dyDescent="0.2">
      <c r="B216">
        <v>5164</v>
      </c>
      <c r="C216" t="s">
        <v>226</v>
      </c>
      <c r="G216" s="103">
        <v>0</v>
      </c>
      <c r="H216" s="103">
        <v>26620</v>
      </c>
      <c r="I216" s="105">
        <f t="shared" si="6"/>
        <v>-26620</v>
      </c>
      <c r="J216" s="104"/>
      <c r="K216" s="82"/>
      <c r="L216" s="82"/>
      <c r="M216" s="82"/>
      <c r="N216" s="82"/>
      <c r="O216" s="82"/>
      <c r="P216" s="82"/>
      <c r="Q216" s="82"/>
    </row>
    <row r="217" spans="2:18" x14ac:dyDescent="0.2">
      <c r="B217">
        <v>5166</v>
      </c>
      <c r="C217" t="s">
        <v>67</v>
      </c>
      <c r="G217" s="103">
        <v>70000</v>
      </c>
      <c r="H217" s="103">
        <v>64279</v>
      </c>
      <c r="I217" s="106">
        <f t="shared" si="6"/>
        <v>5721</v>
      </c>
      <c r="J217" s="103"/>
      <c r="K217" s="1"/>
      <c r="L217" s="1"/>
      <c r="M217" s="82"/>
      <c r="N217" s="1"/>
      <c r="O217" s="1"/>
      <c r="P217" s="1"/>
      <c r="Q217" s="1"/>
    </row>
    <row r="218" spans="2:18" x14ac:dyDescent="0.2">
      <c r="B218">
        <v>5167</v>
      </c>
      <c r="C218" t="s">
        <v>68</v>
      </c>
      <c r="G218" s="103">
        <v>10000</v>
      </c>
      <c r="H218" s="108">
        <v>1476</v>
      </c>
      <c r="I218" s="106">
        <f t="shared" si="6"/>
        <v>8524</v>
      </c>
      <c r="J218" s="109"/>
      <c r="K218" s="11"/>
      <c r="L218" s="11"/>
      <c r="M218" s="91"/>
      <c r="N218" s="11"/>
      <c r="O218" s="11"/>
      <c r="P218" s="11"/>
      <c r="Q218" s="11"/>
    </row>
    <row r="219" spans="2:18" x14ac:dyDescent="0.2">
      <c r="B219">
        <v>5169</v>
      </c>
      <c r="C219" t="s">
        <v>37</v>
      </c>
      <c r="G219" s="103">
        <v>300000</v>
      </c>
      <c r="H219" s="108">
        <v>147600</v>
      </c>
      <c r="I219" s="106">
        <f t="shared" si="6"/>
        <v>152400</v>
      </c>
      <c r="J219" s="103"/>
      <c r="K219" s="1"/>
      <c r="L219" s="1"/>
      <c r="M219" s="82"/>
      <c r="N219" s="1"/>
      <c r="O219" s="1"/>
      <c r="P219" s="1"/>
      <c r="Q219" s="1"/>
    </row>
    <row r="220" spans="2:18" x14ac:dyDescent="0.2">
      <c r="B220">
        <v>5171</v>
      </c>
      <c r="C220" t="s">
        <v>69</v>
      </c>
      <c r="G220" s="103">
        <v>80000</v>
      </c>
      <c r="H220" s="108">
        <v>52567</v>
      </c>
      <c r="I220" s="106">
        <f t="shared" si="6"/>
        <v>27433</v>
      </c>
      <c r="J220" s="109"/>
      <c r="K220" s="11"/>
      <c r="L220" s="11"/>
      <c r="M220" s="91"/>
      <c r="N220" s="11"/>
      <c r="O220" s="11"/>
      <c r="P220" s="11"/>
      <c r="Q220" s="11"/>
    </row>
    <row r="221" spans="2:18" x14ac:dyDescent="0.2">
      <c r="B221">
        <v>5173</v>
      </c>
      <c r="C221" t="s">
        <v>136</v>
      </c>
      <c r="G221" s="103">
        <v>22000</v>
      </c>
      <c r="H221" s="103">
        <v>16927</v>
      </c>
      <c r="I221" s="106">
        <f t="shared" si="6"/>
        <v>5073</v>
      </c>
      <c r="J221" s="103"/>
      <c r="K221" s="1"/>
      <c r="L221" s="1"/>
      <c r="M221" s="82"/>
      <c r="N221" s="1"/>
      <c r="O221" s="1"/>
      <c r="P221" s="1"/>
      <c r="Q221" s="1"/>
    </row>
    <row r="222" spans="2:18" ht="15.75" x14ac:dyDescent="0.25">
      <c r="B222">
        <v>5175</v>
      </c>
      <c r="C222" t="s">
        <v>218</v>
      </c>
      <c r="G222" s="103">
        <v>11200</v>
      </c>
      <c r="H222" s="103">
        <v>11155</v>
      </c>
      <c r="I222" s="106">
        <f t="shared" si="6"/>
        <v>45</v>
      </c>
      <c r="J222" s="117"/>
      <c r="K222" s="85"/>
      <c r="L222" s="85"/>
      <c r="M222" s="94"/>
      <c r="N222" s="85"/>
      <c r="O222" s="85"/>
      <c r="P222" s="85"/>
      <c r="Q222" s="85"/>
      <c r="R222" s="39"/>
    </row>
    <row r="223" spans="2:18" ht="15.75" x14ac:dyDescent="0.25">
      <c r="B223">
        <v>5194</v>
      </c>
      <c r="C223" t="s">
        <v>51</v>
      </c>
      <c r="G223" s="103">
        <v>20000</v>
      </c>
      <c r="H223" s="103">
        <v>13970</v>
      </c>
      <c r="I223" s="106">
        <f t="shared" si="6"/>
        <v>6030</v>
      </c>
      <c r="J223" s="117"/>
      <c r="K223" s="85"/>
      <c r="L223" s="85"/>
      <c r="M223" s="94"/>
      <c r="N223" s="85"/>
      <c r="O223" s="85"/>
      <c r="P223" s="85"/>
      <c r="Q223" s="85"/>
      <c r="R223" s="39"/>
    </row>
    <row r="224" spans="2:18" ht="15.75" x14ac:dyDescent="0.25">
      <c r="B224">
        <v>5222</v>
      </c>
      <c r="C224" t="s">
        <v>219</v>
      </c>
      <c r="G224" s="103">
        <v>10000</v>
      </c>
      <c r="H224" s="103">
        <v>10000</v>
      </c>
      <c r="I224" s="108">
        <f>SUM(G224-H224)</f>
        <v>0</v>
      </c>
      <c r="J224" s="117"/>
      <c r="K224" s="85"/>
      <c r="L224" s="85"/>
      <c r="M224" s="94"/>
      <c r="N224" s="85"/>
      <c r="O224" s="85"/>
      <c r="P224" s="85"/>
      <c r="Q224" s="85"/>
      <c r="R224" s="39"/>
    </row>
    <row r="225" spans="1:18" ht="15.75" x14ac:dyDescent="0.25">
      <c r="B225">
        <v>5229</v>
      </c>
      <c r="C225" t="s">
        <v>220</v>
      </c>
      <c r="G225" s="103">
        <v>8100</v>
      </c>
      <c r="H225" s="103">
        <v>3066</v>
      </c>
      <c r="I225" s="106">
        <f>SUM(G225-H225)</f>
        <v>5034</v>
      </c>
      <c r="J225" s="117"/>
      <c r="K225" s="85"/>
      <c r="L225" s="85"/>
      <c r="M225" s="94"/>
      <c r="N225" s="85"/>
      <c r="O225" s="85"/>
      <c r="P225" s="85"/>
      <c r="Q225" s="85"/>
      <c r="R225" s="39"/>
    </row>
    <row r="226" spans="1:18" ht="15.75" x14ac:dyDescent="0.25">
      <c r="B226">
        <v>5329</v>
      </c>
      <c r="C226" t="s">
        <v>70</v>
      </c>
      <c r="G226" s="103">
        <v>13000</v>
      </c>
      <c r="H226" s="103">
        <v>13000</v>
      </c>
      <c r="I226" s="108">
        <f t="shared" si="6"/>
        <v>0</v>
      </c>
      <c r="J226" s="117"/>
      <c r="K226" s="85"/>
      <c r="L226" s="85"/>
      <c r="M226" s="94"/>
      <c r="N226" s="85"/>
      <c r="O226" s="85"/>
      <c r="P226" s="85"/>
      <c r="Q226" s="85"/>
      <c r="R226" s="39"/>
    </row>
    <row r="227" spans="1:18" ht="15.75" x14ac:dyDescent="0.25">
      <c r="B227">
        <v>5361</v>
      </c>
      <c r="C227" t="s">
        <v>71</v>
      </c>
      <c r="G227" s="103">
        <v>0</v>
      </c>
      <c r="H227" s="103">
        <v>0</v>
      </c>
      <c r="I227" s="108">
        <f t="shared" si="6"/>
        <v>0</v>
      </c>
      <c r="J227" s="117"/>
      <c r="K227" s="85"/>
      <c r="L227" s="85"/>
      <c r="M227" s="94"/>
      <c r="N227" s="85"/>
      <c r="O227" s="85"/>
      <c r="P227" s="85"/>
      <c r="Q227" s="85"/>
      <c r="R227" s="39"/>
    </row>
    <row r="228" spans="1:18" x14ac:dyDescent="0.2">
      <c r="B228">
        <v>5362</v>
      </c>
      <c r="C228" t="s">
        <v>72</v>
      </c>
      <c r="G228" s="103">
        <v>7000</v>
      </c>
      <c r="H228" s="103">
        <v>2160</v>
      </c>
      <c r="I228" s="106">
        <f t="shared" si="6"/>
        <v>4840</v>
      </c>
      <c r="J228" s="103"/>
      <c r="K228" s="1"/>
      <c r="L228" s="1"/>
      <c r="M228" s="82"/>
      <c r="N228" s="1"/>
      <c r="O228" s="1"/>
      <c r="P228" s="1"/>
      <c r="Q228" s="1"/>
    </row>
    <row r="229" spans="1:18" x14ac:dyDescent="0.2">
      <c r="B229">
        <v>5365</v>
      </c>
      <c r="C229" t="s">
        <v>221</v>
      </c>
      <c r="G229" s="103">
        <v>31000</v>
      </c>
      <c r="H229" s="103">
        <v>30000</v>
      </c>
      <c r="I229" s="106">
        <f t="shared" si="6"/>
        <v>1000</v>
      </c>
      <c r="J229" s="118"/>
      <c r="K229" s="26"/>
      <c r="L229" s="26"/>
      <c r="M229" s="82"/>
      <c r="N229" s="26"/>
      <c r="O229" s="26"/>
      <c r="P229" s="26"/>
      <c r="Q229" s="26"/>
    </row>
    <row r="230" spans="1:18" x14ac:dyDescent="0.2">
      <c r="B230">
        <v>6121</v>
      </c>
      <c r="C230" t="s">
        <v>110</v>
      </c>
      <c r="G230" s="103">
        <v>300000</v>
      </c>
      <c r="H230" s="103">
        <v>218037</v>
      </c>
      <c r="I230" s="106">
        <f t="shared" si="6"/>
        <v>81963</v>
      </c>
      <c r="J230" s="118"/>
      <c r="K230" s="26"/>
      <c r="L230" s="26"/>
      <c r="M230" s="82"/>
      <c r="N230" s="26"/>
      <c r="O230" s="26"/>
      <c r="P230" s="26"/>
      <c r="Q230" s="26"/>
    </row>
    <row r="231" spans="1:18" x14ac:dyDescent="0.2">
      <c r="B231">
        <v>6122</v>
      </c>
      <c r="C231" t="s">
        <v>222</v>
      </c>
      <c r="G231" s="103">
        <v>90000</v>
      </c>
      <c r="H231" s="103">
        <v>105000</v>
      </c>
      <c r="I231" s="105">
        <f t="shared" si="6"/>
        <v>-15000</v>
      </c>
      <c r="J231" s="149"/>
      <c r="K231" s="28"/>
      <c r="L231" s="28"/>
      <c r="M231" s="91"/>
      <c r="N231" s="28"/>
      <c r="O231" s="28"/>
      <c r="P231" s="28"/>
      <c r="Q231" s="28"/>
    </row>
    <row r="232" spans="1:18" ht="15.75" x14ac:dyDescent="0.25">
      <c r="A232" s="2">
        <v>6171</v>
      </c>
      <c r="B232" s="2"/>
      <c r="C232" s="2"/>
      <c r="D232" s="2"/>
      <c r="E232" s="2"/>
      <c r="F232" s="2"/>
      <c r="G232" s="109">
        <f>SUM(G204:G231)</f>
        <v>1979200</v>
      </c>
      <c r="H232" s="144">
        <f>SUM(H204:H231)</f>
        <v>1602215</v>
      </c>
      <c r="I232" s="146">
        <f>SUM(G232-H232)</f>
        <v>376985</v>
      </c>
      <c r="J232" s="124"/>
      <c r="K232" s="86"/>
      <c r="L232" s="86"/>
      <c r="M232" s="96"/>
      <c r="N232" s="86"/>
      <c r="O232" s="86"/>
      <c r="P232" s="86"/>
      <c r="Q232" s="86"/>
    </row>
    <row r="233" spans="1:18" x14ac:dyDescent="0.2">
      <c r="G233" s="103"/>
      <c r="H233" s="130"/>
      <c r="I233" s="130"/>
      <c r="J233" s="103"/>
      <c r="K233" s="1"/>
      <c r="L233" s="1"/>
      <c r="M233" s="82"/>
      <c r="N233" s="1"/>
      <c r="O233" s="1"/>
      <c r="P233" s="1"/>
      <c r="Q233" s="1"/>
    </row>
    <row r="234" spans="1:18" x14ac:dyDescent="0.2">
      <c r="A234" s="2">
        <v>6310</v>
      </c>
      <c r="B234" s="2"/>
      <c r="C234" s="2" t="s">
        <v>73</v>
      </c>
      <c r="D234" s="2"/>
      <c r="E234" s="2"/>
      <c r="G234" s="103"/>
      <c r="H234" s="103"/>
      <c r="I234" s="103"/>
      <c r="J234" s="103"/>
      <c r="K234" s="1"/>
      <c r="L234" s="1"/>
      <c r="M234" s="82"/>
      <c r="N234" s="1"/>
      <c r="O234" s="1"/>
      <c r="P234" s="1"/>
      <c r="Q234" s="1"/>
    </row>
    <row r="235" spans="1:18" x14ac:dyDescent="0.2">
      <c r="B235">
        <v>5141</v>
      </c>
      <c r="C235" s="7" t="s">
        <v>201</v>
      </c>
      <c r="D235" s="7"/>
      <c r="G235" s="104">
        <v>57000</v>
      </c>
      <c r="H235" s="104">
        <v>37967</v>
      </c>
      <c r="I235" s="107">
        <f>SUM(G235-H235)</f>
        <v>19033</v>
      </c>
      <c r="J235" s="125"/>
      <c r="K235" s="87"/>
      <c r="L235" s="87"/>
      <c r="M235" s="97"/>
      <c r="N235" s="87"/>
      <c r="O235" s="87"/>
      <c r="P235" s="87"/>
      <c r="Q235" s="87"/>
    </row>
    <row r="236" spans="1:18" x14ac:dyDescent="0.2">
      <c r="B236">
        <v>5163</v>
      </c>
      <c r="C236" s="7" t="s">
        <v>66</v>
      </c>
      <c r="D236" s="7"/>
      <c r="E236" s="7"/>
      <c r="G236" s="103">
        <v>21000</v>
      </c>
      <c r="H236" s="103">
        <v>17226</v>
      </c>
      <c r="I236" s="106">
        <f>SUM(G236-H236)</f>
        <v>3774</v>
      </c>
      <c r="J236" s="125"/>
      <c r="K236" s="87"/>
      <c r="L236" s="87"/>
      <c r="M236" s="97"/>
      <c r="N236" s="87"/>
      <c r="O236" s="87"/>
      <c r="P236" s="87"/>
      <c r="Q236" s="87"/>
    </row>
    <row r="237" spans="1:18" x14ac:dyDescent="0.2">
      <c r="A237" s="2">
        <v>6310</v>
      </c>
      <c r="B237" s="2"/>
      <c r="C237" s="2"/>
      <c r="D237" s="2"/>
      <c r="E237" s="2"/>
      <c r="F237" s="2"/>
      <c r="G237" s="109">
        <f>SUM(G235:G236)</f>
        <v>78000</v>
      </c>
      <c r="H237" s="109">
        <f>SUM(H236+H235)</f>
        <v>55193</v>
      </c>
      <c r="I237" s="110">
        <f>SUM(I235+I236)</f>
        <v>22807</v>
      </c>
      <c r="J237" s="125"/>
      <c r="K237" s="87"/>
      <c r="L237" s="87"/>
      <c r="M237" s="97"/>
      <c r="N237" s="87"/>
      <c r="O237" s="87"/>
      <c r="P237" s="87"/>
      <c r="Q237" s="87"/>
    </row>
    <row r="238" spans="1:18" x14ac:dyDescent="0.2">
      <c r="G238" s="103"/>
      <c r="H238" s="103"/>
      <c r="I238" s="103"/>
      <c r="J238" s="129"/>
      <c r="K238" s="88"/>
      <c r="L238" s="88"/>
      <c r="M238" s="98"/>
      <c r="N238" s="88"/>
      <c r="O238" s="88"/>
      <c r="P238" s="88"/>
      <c r="Q238" s="88"/>
    </row>
    <row r="239" spans="1:18" x14ac:dyDescent="0.2">
      <c r="A239" s="2">
        <v>6320</v>
      </c>
      <c r="B239" s="2"/>
      <c r="C239" s="2" t="s">
        <v>74</v>
      </c>
      <c r="D239" s="2"/>
      <c r="G239" s="103"/>
      <c r="H239" s="103"/>
      <c r="I239" s="103"/>
      <c r="J239" s="129"/>
      <c r="K239" s="88"/>
      <c r="L239" s="88"/>
      <c r="M239" s="98"/>
      <c r="N239" s="88"/>
      <c r="O239" s="88"/>
      <c r="P239" s="88"/>
      <c r="Q239" s="88"/>
    </row>
    <row r="240" spans="1:18" x14ac:dyDescent="0.2">
      <c r="A240" s="2"/>
      <c r="B240" s="42">
        <v>5038</v>
      </c>
      <c r="C240" s="42" t="s">
        <v>202</v>
      </c>
      <c r="D240" s="42"/>
      <c r="E240" s="42"/>
      <c r="G240" s="103">
        <v>2000</v>
      </c>
      <c r="H240" s="103">
        <v>1249</v>
      </c>
      <c r="I240" s="106">
        <f>SUM(G240-H240)</f>
        <v>751</v>
      </c>
      <c r="J240" s="39"/>
      <c r="K240" s="39"/>
      <c r="L240" s="39"/>
      <c r="M240" s="93"/>
      <c r="N240" s="39"/>
      <c r="O240" s="39"/>
      <c r="P240" s="39"/>
      <c r="Q240" s="39"/>
    </row>
    <row r="241" spans="1:17" x14ac:dyDescent="0.2">
      <c r="B241">
        <v>5163</v>
      </c>
      <c r="C241" t="s">
        <v>66</v>
      </c>
      <c r="G241" s="103">
        <v>50000</v>
      </c>
      <c r="H241" s="103">
        <v>28772</v>
      </c>
      <c r="I241" s="106">
        <f>SUM(G241-H241)</f>
        <v>21228</v>
      </c>
      <c r="J241" s="39"/>
      <c r="K241" s="39"/>
      <c r="L241" s="39"/>
      <c r="M241" s="93"/>
      <c r="N241" s="39"/>
      <c r="O241" s="39"/>
      <c r="P241" s="39"/>
      <c r="Q241" s="39"/>
    </row>
    <row r="242" spans="1:17" x14ac:dyDescent="0.2">
      <c r="A242" s="2">
        <v>6320</v>
      </c>
      <c r="B242" s="2"/>
      <c r="C242" s="2"/>
      <c r="D242" s="2"/>
      <c r="E242" s="2"/>
      <c r="F242" s="2"/>
      <c r="G242" s="109">
        <f>SUM(G240:G241)</f>
        <v>52000</v>
      </c>
      <c r="H242" s="109">
        <f>SUM(H240+H241)</f>
        <v>30021</v>
      </c>
      <c r="I242" s="110">
        <f>SUM(I240+I241)</f>
        <v>21979</v>
      </c>
      <c r="J242" s="39"/>
      <c r="K242" s="39"/>
      <c r="L242" s="39"/>
      <c r="M242" s="93"/>
      <c r="N242" s="39"/>
      <c r="O242" s="39"/>
      <c r="P242" s="39"/>
      <c r="Q242" s="39"/>
    </row>
    <row r="243" spans="1:17" x14ac:dyDescent="0.2">
      <c r="A243" s="2"/>
      <c r="B243" s="2"/>
      <c r="C243" s="2"/>
      <c r="D243" s="2"/>
      <c r="E243" s="2"/>
      <c r="F243" s="2"/>
      <c r="G243" s="109"/>
      <c r="H243" s="109"/>
      <c r="I243" s="110"/>
      <c r="J243" s="65"/>
      <c r="K243" s="39"/>
      <c r="L243" s="39"/>
      <c r="M243" s="93"/>
      <c r="N243" s="39"/>
      <c r="O243" s="39"/>
      <c r="P243" s="39"/>
      <c r="Q243" s="39"/>
    </row>
    <row r="244" spans="1:17" x14ac:dyDescent="0.2">
      <c r="A244" s="2">
        <v>6409</v>
      </c>
      <c r="B244" s="2"/>
      <c r="C244" s="2" t="s">
        <v>178</v>
      </c>
      <c r="D244" s="2"/>
      <c r="G244" s="103"/>
      <c r="H244" s="103"/>
      <c r="I244" s="103"/>
      <c r="J244" s="39"/>
      <c r="K244" s="39"/>
      <c r="L244" s="39"/>
      <c r="M244" s="93"/>
      <c r="N244" s="39"/>
      <c r="O244" s="39"/>
      <c r="P244" s="39"/>
      <c r="Q244" s="39"/>
    </row>
    <row r="245" spans="1:17" x14ac:dyDescent="0.2">
      <c r="A245" s="2"/>
      <c r="B245" s="42">
        <v>5229</v>
      </c>
      <c r="C245" s="42" t="s">
        <v>224</v>
      </c>
      <c r="D245" s="42"/>
      <c r="E245" s="42"/>
      <c r="G245" s="103">
        <v>3000</v>
      </c>
      <c r="H245" s="103">
        <v>0</v>
      </c>
      <c r="I245" s="106">
        <f>SUM(G245-H245)</f>
        <v>3000</v>
      </c>
      <c r="J245" s="39"/>
      <c r="K245" s="39"/>
      <c r="L245" s="39"/>
      <c r="M245" s="93"/>
      <c r="N245" s="39"/>
      <c r="O245" s="39"/>
      <c r="P245" s="39"/>
      <c r="Q245" s="39"/>
    </row>
    <row r="246" spans="1:17" x14ac:dyDescent="0.2">
      <c r="A246" s="2"/>
      <c r="B246" s="42">
        <v>5909</v>
      </c>
      <c r="C246" s="42" t="s">
        <v>223</v>
      </c>
      <c r="D246" s="42"/>
      <c r="E246" s="42"/>
      <c r="G246" s="103">
        <v>8700</v>
      </c>
      <c r="H246" s="103">
        <v>8650</v>
      </c>
      <c r="I246" s="106">
        <f>SUM(G246-H246)</f>
        <v>50</v>
      </c>
      <c r="J246" s="39"/>
      <c r="K246" s="39"/>
      <c r="L246" s="39"/>
      <c r="M246" s="93"/>
      <c r="N246" s="39"/>
      <c r="O246" s="39"/>
      <c r="P246" s="39"/>
      <c r="Q246" s="39"/>
    </row>
    <row r="247" spans="1:17" x14ac:dyDescent="0.2">
      <c r="A247" s="36">
        <v>6409</v>
      </c>
      <c r="G247" s="109">
        <f>SUM(G246+G245)</f>
        <v>11700</v>
      </c>
      <c r="H247" s="109">
        <f>SUM(H245+H246)</f>
        <v>8650</v>
      </c>
      <c r="I247" s="110">
        <f>SUM(G247-H247)</f>
        <v>3050</v>
      </c>
      <c r="K247" s="155"/>
      <c r="M247"/>
    </row>
    <row r="248" spans="1:17" ht="13.5" thickBot="1" x14ac:dyDescent="0.25">
      <c r="A248" s="2"/>
      <c r="B248" s="2"/>
      <c r="C248" s="2"/>
      <c r="D248" s="2"/>
      <c r="E248" s="2"/>
      <c r="F248" s="2"/>
      <c r="G248" s="103"/>
      <c r="H248" s="103"/>
      <c r="I248" s="103"/>
    </row>
    <row r="249" spans="1:17" ht="16.5" thickBot="1" x14ac:dyDescent="0.3">
      <c r="A249" s="12" t="s">
        <v>26</v>
      </c>
      <c r="B249" s="13"/>
      <c r="C249" s="13"/>
      <c r="D249" s="13"/>
      <c r="E249" s="13"/>
      <c r="F249" s="13"/>
      <c r="G249" s="120">
        <f>SUM(G247+G242+G237+G232+G201+G197+G188+G182+G173+G168+G164+G160+G156+G152+G148+G144+G138+G132+G125+G120+G115+G110+G105+G101+G94+G88+G80+G76)</f>
        <v>8568500</v>
      </c>
      <c r="H249" s="67">
        <f>SUM(H247+H242+H237+H232+H201+H197+H188+H182+H173+H168+H164+H160+H156+H148+H152+H144+H138+H132+H125+H120+H115+H110+H105+H101+H94+H88+H80+H76)</f>
        <v>7701399</v>
      </c>
      <c r="I249" s="116">
        <f>SUM(G249-H249)</f>
        <v>867101</v>
      </c>
      <c r="J249" s="39"/>
    </row>
    <row r="250" spans="1:17" x14ac:dyDescent="0.2">
      <c r="C250" s="36" t="s">
        <v>33</v>
      </c>
      <c r="G250" s="103"/>
      <c r="H250" s="103"/>
      <c r="I250" s="103"/>
    </row>
    <row r="251" spans="1:17" x14ac:dyDescent="0.2">
      <c r="C251" t="s">
        <v>82</v>
      </c>
      <c r="G251" s="118">
        <v>191200</v>
      </c>
      <c r="H251" s="118">
        <v>186349</v>
      </c>
      <c r="I251" s="151">
        <f>SUM(G251-H251)</f>
        <v>4851</v>
      </c>
    </row>
    <row r="252" spans="1:17" x14ac:dyDescent="0.2">
      <c r="C252" t="s">
        <v>162</v>
      </c>
      <c r="G252" s="118">
        <v>313700</v>
      </c>
      <c r="H252" s="118">
        <v>310948</v>
      </c>
      <c r="I252" s="151">
        <f>SUM(G252-H252)</f>
        <v>2752</v>
      </c>
      <c r="J252" s="133"/>
    </row>
    <row r="253" spans="1:17" ht="13.5" thickBot="1" x14ac:dyDescent="0.25">
      <c r="C253" t="s">
        <v>163</v>
      </c>
      <c r="G253" s="121">
        <v>504900</v>
      </c>
      <c r="H253" s="121">
        <v>497297</v>
      </c>
      <c r="I253" s="152">
        <f>SUM(I251+I252)</f>
        <v>7603</v>
      </c>
      <c r="J253" s="133"/>
    </row>
    <row r="254" spans="1:17" ht="16.5" thickBot="1" x14ac:dyDescent="0.3">
      <c r="A254" s="12" t="s">
        <v>27</v>
      </c>
      <c r="B254" s="13"/>
      <c r="C254" s="13"/>
      <c r="D254" s="13"/>
      <c r="E254" s="13"/>
      <c r="F254" s="13"/>
      <c r="G254" s="122">
        <f>SUM(G249+G253)</f>
        <v>9073400</v>
      </c>
      <c r="H254" s="123">
        <f>SUM(H249+H253)</f>
        <v>8198696</v>
      </c>
      <c r="I254" s="154">
        <f>SUM(G254-H254)</f>
        <v>874704</v>
      </c>
      <c r="J254" s="133"/>
      <c r="N254" s="1"/>
    </row>
    <row r="255" spans="1:17" x14ac:dyDescent="0.2">
      <c r="G255" s="103"/>
      <c r="H255" s="103"/>
      <c r="I255" s="103"/>
      <c r="J255" s="133"/>
      <c r="N255" s="1"/>
    </row>
    <row r="256" spans="1:17" ht="13.5" thickBot="1" x14ac:dyDescent="0.25">
      <c r="G256" s="103"/>
      <c r="H256" s="39"/>
      <c r="I256" s="139"/>
      <c r="J256" s="140"/>
      <c r="N256" s="1"/>
    </row>
    <row r="257" spans="1:10" ht="16.5" thickBot="1" x14ac:dyDescent="0.3">
      <c r="A257" s="15"/>
      <c r="B257" s="16" t="s">
        <v>28</v>
      </c>
      <c r="C257" s="16"/>
      <c r="D257" s="17"/>
      <c r="E257" s="18"/>
      <c r="F257" s="17"/>
      <c r="G257" s="153">
        <f>SUM(H68)</f>
        <v>7939279</v>
      </c>
      <c r="H257" s="117"/>
      <c r="I257" s="132"/>
      <c r="J257" s="141"/>
    </row>
    <row r="258" spans="1:10" ht="16.5" thickBot="1" x14ac:dyDescent="0.3">
      <c r="A258" s="19"/>
      <c r="B258" s="20" t="s">
        <v>29</v>
      </c>
      <c r="C258" s="20"/>
      <c r="D258" s="20"/>
      <c r="E258" s="20"/>
      <c r="F258" s="20"/>
      <c r="G258" s="126">
        <f>SUM(H254)</f>
        <v>8198696</v>
      </c>
      <c r="H258" s="125"/>
      <c r="I258" s="132"/>
      <c r="J258" s="136"/>
    </row>
    <row r="259" spans="1:10" x14ac:dyDescent="0.2">
      <c r="A259" s="19"/>
      <c r="B259" s="20"/>
      <c r="C259" s="20"/>
      <c r="D259" s="20"/>
      <c r="E259" s="21"/>
      <c r="F259" s="20"/>
      <c r="G259" s="127"/>
      <c r="H259" s="125"/>
      <c r="I259" s="134"/>
      <c r="J259" s="138"/>
    </row>
    <row r="260" spans="1:10" ht="16.5" thickBot="1" x14ac:dyDescent="0.3">
      <c r="A260" s="22"/>
      <c r="B260" s="23" t="s">
        <v>30</v>
      </c>
      <c r="C260" s="23"/>
      <c r="D260" s="23"/>
      <c r="E260" s="23"/>
      <c r="F260" s="23"/>
      <c r="G260" s="150">
        <f>G257-G258</f>
        <v>-259417</v>
      </c>
      <c r="H260" s="128"/>
      <c r="I260" s="135"/>
    </row>
    <row r="261" spans="1:10" x14ac:dyDescent="0.2">
      <c r="A261" s="2"/>
      <c r="B261" s="2"/>
      <c r="C261" s="2"/>
      <c r="D261" s="2"/>
      <c r="E261" s="2"/>
      <c r="F261" s="2"/>
      <c r="H261" s="52"/>
      <c r="I261" s="136"/>
    </row>
    <row r="262" spans="1:10" x14ac:dyDescent="0.2">
      <c r="H262" s="52"/>
      <c r="I262" s="136"/>
    </row>
    <row r="263" spans="1:10" x14ac:dyDescent="0.2">
      <c r="B263" t="s">
        <v>225</v>
      </c>
      <c r="H263" s="102"/>
      <c r="I263" s="137"/>
    </row>
    <row r="264" spans="1:10" x14ac:dyDescent="0.2">
      <c r="D264" s="8" t="s">
        <v>227</v>
      </c>
      <c r="H264" s="39"/>
      <c r="I264" s="39"/>
    </row>
    <row r="265" spans="1:10" x14ac:dyDescent="0.2">
      <c r="E265" s="1"/>
      <c r="H265" s="39"/>
      <c r="I265" s="39"/>
    </row>
    <row r="266" spans="1:10" x14ac:dyDescent="0.2">
      <c r="A266" s="36"/>
      <c r="B266" s="36"/>
      <c r="C266" s="36"/>
      <c r="D266" s="36"/>
      <c r="E266" s="36"/>
      <c r="F266" s="36"/>
      <c r="G266" s="147"/>
      <c r="H266" s="39"/>
      <c r="I266" s="39"/>
    </row>
    <row r="267" spans="1:10" x14ac:dyDescent="0.2">
      <c r="A267" s="2"/>
      <c r="B267" s="2"/>
      <c r="C267" s="2"/>
      <c r="D267" s="2"/>
      <c r="E267" s="6"/>
      <c r="G267"/>
    </row>
  </sheetData>
  <pageMargins left="0.70866141732283472" right="0.70866141732283472" top="0.78740157480314965" bottom="0.78740157480314965" header="0.31496062992125984" footer="0.31496062992125984"/>
  <pageSetup paperSize="9" scale="77" orientation="portrait" r:id="rId1"/>
  <rowBreaks count="3" manualBreakCount="3">
    <brk id="69" max="16383" man="1"/>
    <brk id="134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2018-03-05T19:55:08Z</cp:lastPrinted>
  <dcterms:created xsi:type="dcterms:W3CDTF">2006-01-04T09:08:37Z</dcterms:created>
  <dcterms:modified xsi:type="dcterms:W3CDTF">2018-03-05T20:07:11Z</dcterms:modified>
</cp:coreProperties>
</file>