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25" windowHeight="14235" activeTab="1"/>
  </bookViews>
  <sheets>
    <sheet name="10,11,12" sheetId="2" r:id="rId1"/>
    <sheet name="2009,10,11,12" sheetId="8" r:id="rId2"/>
    <sheet name="List1" sheetId="10" r:id="rId3"/>
    <sheet name="Sestava kompatibility" sheetId="9" r:id="rId4"/>
  </sheets>
  <definedNames>
    <definedName name="_xlnm.Print_Area" localSheetId="1">'2009,10,11,12'!$A$1:$M$100</definedName>
  </definedNames>
  <calcPr calcId="145621"/>
</workbook>
</file>

<file path=xl/calcChain.xml><?xml version="1.0" encoding="utf-8"?>
<calcChain xmlns="http://schemas.openxmlformats.org/spreadsheetml/2006/main">
  <c r="I81" i="8" l="1"/>
  <c r="I73" i="8" l="1"/>
  <c r="I75" i="8" s="1"/>
  <c r="I70" i="8"/>
  <c r="H70" i="8" s="1"/>
  <c r="I64" i="8"/>
  <c r="I57" i="8"/>
  <c r="H57" i="8" s="1"/>
  <c r="I53" i="8"/>
  <c r="I52" i="8"/>
  <c r="I48" i="8"/>
  <c r="I49" i="8"/>
  <c r="I40" i="8"/>
  <c r="I41" i="8" s="1"/>
  <c r="I36" i="8"/>
  <c r="I37" i="8" s="1"/>
  <c r="H37" i="8" s="1"/>
  <c r="I32" i="8"/>
  <c r="I33" i="8" s="1"/>
  <c r="I25" i="8"/>
  <c r="I24" i="8"/>
  <c r="H75" i="8" l="1"/>
  <c r="I8" i="8"/>
  <c r="I60" i="8" l="1"/>
  <c r="I56" i="8"/>
  <c r="I28" i="8" l="1"/>
  <c r="H85" i="8" l="1"/>
  <c r="G85" i="8"/>
  <c r="G86" i="8" s="1"/>
  <c r="I20" i="8" l="1"/>
  <c r="I19" i="8"/>
  <c r="D22" i="10"/>
  <c r="I9" i="8" l="1"/>
  <c r="I14" i="8" s="1"/>
  <c r="I29" i="8" l="1"/>
  <c r="H29" i="8" l="1"/>
  <c r="I43" i="8"/>
  <c r="H43" i="8" s="1"/>
  <c r="H14" i="8"/>
  <c r="J255" i="2" l="1"/>
  <c r="J250" i="2"/>
  <c r="J245" i="2"/>
  <c r="I245" i="2"/>
  <c r="H245" i="2"/>
  <c r="G245" i="2"/>
  <c r="J188" i="2"/>
  <c r="J181" i="2"/>
  <c r="J173" i="2"/>
  <c r="J169" i="2"/>
  <c r="J161" i="2"/>
  <c r="J155" i="2"/>
  <c r="J151" i="2"/>
  <c r="J147" i="2"/>
  <c r="J134" i="2"/>
  <c r="J130" i="2"/>
  <c r="I130" i="2"/>
  <c r="J116" i="2"/>
  <c r="J109" i="2"/>
  <c r="J101" i="2"/>
  <c r="J92" i="2"/>
  <c r="J71" i="2"/>
  <c r="J67" i="2"/>
  <c r="J60" i="2"/>
  <c r="J48" i="2"/>
  <c r="J44" i="2"/>
  <c r="J33" i="2"/>
  <c r="J28" i="2"/>
  <c r="H255" i="2"/>
  <c r="H250" i="2"/>
  <c r="H217" i="2"/>
  <c r="H204" i="2"/>
  <c r="H213" i="2"/>
  <c r="H195" i="2"/>
  <c r="H188" i="2"/>
  <c r="H181" i="2"/>
  <c r="H177" i="2"/>
  <c r="H173" i="2"/>
  <c r="H169" i="2"/>
  <c r="H165" i="2"/>
  <c r="H161" i="2"/>
  <c r="H155" i="2"/>
  <c r="H151" i="2"/>
  <c r="H147" i="2"/>
  <c r="H134" i="2"/>
  <c r="H130" i="2"/>
  <c r="G130" i="2"/>
  <c r="H116" i="2"/>
  <c r="H109" i="2"/>
  <c r="H101" i="2"/>
  <c r="H92" i="2"/>
  <c r="G259" i="2"/>
  <c r="G255" i="2"/>
  <c r="G250" i="2"/>
  <c r="G213" i="2"/>
  <c r="G188" i="2"/>
  <c r="G181" i="2"/>
  <c r="G173" i="2"/>
  <c r="G169" i="2"/>
  <c r="G165" i="2"/>
  <c r="G155" i="2"/>
  <c r="G151" i="2"/>
  <c r="G147" i="2"/>
  <c r="G138" i="2"/>
  <c r="G134" i="2"/>
  <c r="G116" i="2"/>
  <c r="G109" i="2"/>
  <c r="G97" i="2"/>
  <c r="G92" i="2"/>
  <c r="H71" i="2"/>
  <c r="H67" i="2"/>
  <c r="H60" i="2"/>
  <c r="I56" i="2"/>
  <c r="H56" i="2"/>
  <c r="H52" i="2"/>
  <c r="H48" i="2"/>
  <c r="H44" i="2"/>
  <c r="H38" i="2"/>
  <c r="H33" i="2"/>
  <c r="H28" i="2"/>
  <c r="G71" i="2"/>
  <c r="G67" i="2"/>
  <c r="G60" i="2"/>
  <c r="G28" i="2"/>
  <c r="G56" i="2"/>
  <c r="G48" i="2"/>
  <c r="G38" i="2"/>
  <c r="G33" i="2"/>
  <c r="I28" i="2"/>
  <c r="I33" i="2"/>
  <c r="I81" i="2" s="1"/>
  <c r="I92" i="2"/>
  <c r="I109" i="2"/>
  <c r="I188" i="2"/>
  <c r="I250" i="2"/>
  <c r="I271" i="2"/>
  <c r="I83" i="2" l="1"/>
  <c r="H81" i="2"/>
  <c r="H83" i="2" s="1"/>
  <c r="G261" i="2"/>
  <c r="G88" i="8"/>
  <c r="G81" i="2"/>
  <c r="G83" i="2" s="1"/>
  <c r="H261" i="2"/>
  <c r="I261" i="2"/>
  <c r="I265" i="2" s="1"/>
  <c r="J81" i="2"/>
  <c r="J83" i="2" s="1"/>
  <c r="J261" i="2"/>
  <c r="J265" i="2" s="1"/>
  <c r="H49" i="8"/>
  <c r="H81" i="8"/>
  <c r="H86" i="8" s="1"/>
  <c r="G89" i="8" s="1"/>
  <c r="G91" i="8" l="1"/>
  <c r="I86" i="8"/>
</calcChain>
</file>

<file path=xl/sharedStrings.xml><?xml version="1.0" encoding="utf-8"?>
<sst xmlns="http://schemas.openxmlformats.org/spreadsheetml/2006/main" count="251" uniqueCount="186">
  <si>
    <t>Příjmy</t>
  </si>
  <si>
    <t>Daňové příjmy</t>
  </si>
  <si>
    <t>Daň z příjmů FO ze závislé činnosti</t>
  </si>
  <si>
    <t>Dań z příjmů FO ze sam. Činnosti</t>
  </si>
  <si>
    <t>Daň z příjmů z kapitálových výnosů</t>
  </si>
  <si>
    <t>Daň z příjmů PO</t>
  </si>
  <si>
    <t>Daň z přidané hodnoty</t>
  </si>
  <si>
    <t>Daň z nemovitostí</t>
  </si>
  <si>
    <t>Poplatek za likvidaci komunálního odpadu</t>
  </si>
  <si>
    <t>Poplatek ze psů</t>
  </si>
  <si>
    <t>Poplatek za provozovaný VHP</t>
  </si>
  <si>
    <t>Správní poplatky</t>
  </si>
  <si>
    <t>Státní správa</t>
  </si>
  <si>
    <t>Veřejně prospěšné práce Úřad práce</t>
  </si>
  <si>
    <t>Daňové příjmy celkem</t>
  </si>
  <si>
    <t>Pitná voda</t>
  </si>
  <si>
    <t>Pohřebnictví</t>
  </si>
  <si>
    <t>EKO KOM</t>
  </si>
  <si>
    <t>Nedaňové příjmy celkem</t>
  </si>
  <si>
    <t>Příjmy z úroků</t>
  </si>
  <si>
    <t>Příjmy  celkem</t>
  </si>
  <si>
    <t>Výdaje</t>
  </si>
  <si>
    <t>Silnice</t>
  </si>
  <si>
    <t>Dopravní obslužnost</t>
  </si>
  <si>
    <t>Zastupitelstvo obce</t>
  </si>
  <si>
    <t>Činnost místní správy</t>
  </si>
  <si>
    <t>Výdaje celkem</t>
  </si>
  <si>
    <t>Celkové výdaje</t>
  </si>
  <si>
    <t>příjmy</t>
  </si>
  <si>
    <t>výdaje</t>
  </si>
  <si>
    <t>rozdíl</t>
  </si>
  <si>
    <t>Obec Hvozdnice</t>
  </si>
  <si>
    <t>Knihovna</t>
  </si>
  <si>
    <t>Financování:</t>
  </si>
  <si>
    <t>vodné</t>
  </si>
  <si>
    <t>Přijaté nekapitálové příspěvky</t>
  </si>
  <si>
    <t>DHDM - čekárna</t>
  </si>
  <si>
    <t>Nákup ostatních služeb</t>
  </si>
  <si>
    <t>Oprava a udržování</t>
  </si>
  <si>
    <t>Výdaje na dopravní územní obslužnost</t>
  </si>
  <si>
    <t>DHDM - vodoměry</t>
  </si>
  <si>
    <t>Studená voda</t>
  </si>
  <si>
    <t>Elektrická energie</t>
  </si>
  <si>
    <t>Odvádění a čištění odpadních vod</t>
  </si>
  <si>
    <t>Předškolní zařízení</t>
  </si>
  <si>
    <t>Základní školy</t>
  </si>
  <si>
    <t>Neinvestiční transfery obcím</t>
  </si>
  <si>
    <t>Pořádání veřejných produkcí</t>
  </si>
  <si>
    <t>Divadelní představení, koncerty</t>
  </si>
  <si>
    <t>Nákup materiálu</t>
  </si>
  <si>
    <t>Sbor pro občanské záležitosti</t>
  </si>
  <si>
    <t>Věcné dary</t>
  </si>
  <si>
    <t>Neinvestiční transfer SK</t>
  </si>
  <si>
    <t>Výdaje na údržbu</t>
  </si>
  <si>
    <t>Sběr a odvoz nebezpečných odpadů</t>
  </si>
  <si>
    <t>Sběr o odvoz komunálních odpadů</t>
  </si>
  <si>
    <t>Požární ochrana</t>
  </si>
  <si>
    <t>Neinvestiční transfer SDH</t>
  </si>
  <si>
    <t>Odměny členů zastupitelstva</t>
  </si>
  <si>
    <t>Pojistné sociální zabezpečení</t>
  </si>
  <si>
    <t>Pojistné zdravotní pojištění</t>
  </si>
  <si>
    <t>Platy zaměstnanců v pracovním poměru</t>
  </si>
  <si>
    <t>Výdaje na knihy, časopisy</t>
  </si>
  <si>
    <t>Pohonné hmoty a mazadla</t>
  </si>
  <si>
    <t>Služby pošt</t>
  </si>
  <si>
    <t>Služby telekomunikací</t>
  </si>
  <si>
    <t>Služby peněžních ústavů</t>
  </si>
  <si>
    <t>Výdaje na dodávku a pořizení informací</t>
  </si>
  <si>
    <t>Školení, vzdělávání</t>
  </si>
  <si>
    <t>Výdaje na opravy a udržování</t>
  </si>
  <si>
    <t>Neinvestiční transfery SOMR</t>
  </si>
  <si>
    <t>Nákup kolků</t>
  </si>
  <si>
    <t>Platby daní a poplatků</t>
  </si>
  <si>
    <t>Výdaje z finančních operací</t>
  </si>
  <si>
    <t>Pojištění majetku obce</t>
  </si>
  <si>
    <t>splátka úroků z úvěru</t>
  </si>
  <si>
    <t>služby peněžních ústavů</t>
  </si>
  <si>
    <t>Neinv. Příspěvek zřízeným PO</t>
  </si>
  <si>
    <t>Výdaje na prádlo, oděv a obuv</t>
  </si>
  <si>
    <t>Nákup materiálu j.n.</t>
  </si>
  <si>
    <t>Drobný hmotný dlouhodobý majetek</t>
  </si>
  <si>
    <t>Příjmy z poskytování služeb a výrobků</t>
  </si>
  <si>
    <t>Splátka půjčky MŠ</t>
  </si>
  <si>
    <t>Ve Hvozdnici 01.12.2010</t>
  </si>
  <si>
    <t>JUDr. Helena Kučerová, Ph.D., starostka</t>
  </si>
  <si>
    <t>Využití volného času</t>
  </si>
  <si>
    <t>Neinvest. přijaté transfery od obcí</t>
  </si>
  <si>
    <t xml:space="preserve">Rozpis rozpočtu obce </t>
  </si>
  <si>
    <t>2011-10</t>
  </si>
  <si>
    <t>Spotřební daň z lihu</t>
  </si>
  <si>
    <t>NI př.transf. Ze všeob. pokl. Sp.st.rozp.</t>
  </si>
  <si>
    <t>NI př.transf. Od krajů</t>
  </si>
  <si>
    <t>Inv. Př. Transfer od krajů</t>
  </si>
  <si>
    <t>Odvádění a čištění odp.vod a nakládání s kaly</t>
  </si>
  <si>
    <t>Přijaté dary na pořízení DL majetku</t>
  </si>
  <si>
    <t>Sběr a odvoz ost. Odpadů</t>
  </si>
  <si>
    <t>Přjmy z pronájmu z ost. Nemovitostí</t>
  </si>
  <si>
    <t>Příjmy z prodeje pozemků</t>
  </si>
  <si>
    <t>NI př.transf. Ze stát. fondů</t>
  </si>
  <si>
    <t>Inv. Př. Transfery ze státních fondů</t>
  </si>
  <si>
    <t>přijaté dary na pořízení DL majetku</t>
  </si>
  <si>
    <t>Ostatní nedaňové příjmy j.n.</t>
  </si>
  <si>
    <t>Příjmy z poskytování služeb a výrobků -Pronájem hrobového místa</t>
  </si>
  <si>
    <t>Komunální služby a územní rozvoj j.n.</t>
  </si>
  <si>
    <t>Ostatní příjmy z vlastní činnosti</t>
  </si>
  <si>
    <t xml:space="preserve">Finanční vypořádání z minulých let </t>
  </si>
  <si>
    <t>Ostatní příjmy z fin.vyp.před.l.</t>
  </si>
  <si>
    <t>Ostatní činnost j.n.</t>
  </si>
  <si>
    <t>Neidentifikované příjmy</t>
  </si>
  <si>
    <t>Ost. Záležitosti pozemních komunikací</t>
  </si>
  <si>
    <t>Budovy, haly, stavby</t>
  </si>
  <si>
    <t>Invest. Transf. Veřej. Rozp.místní úrovně</t>
  </si>
  <si>
    <t>Budovy, haly a stavby</t>
  </si>
  <si>
    <t>Tělovýchovná činnost</t>
  </si>
  <si>
    <t>Volby do evrop. Parlamentu</t>
  </si>
  <si>
    <t>Ostatní osob. Výdaje</t>
  </si>
  <si>
    <t>Pov.poj.na veřejné zdrav. Pojištění</t>
  </si>
  <si>
    <t>Nájemné</t>
  </si>
  <si>
    <t>Cestovné (tuzemské i zahr.)</t>
  </si>
  <si>
    <t>Výdaje na poř.věcí a služeb , pohoštění</t>
  </si>
  <si>
    <t>Ostatní osobní výdaje</t>
  </si>
  <si>
    <t>Výdaje na poř. Věcí a služeb - pohoštění</t>
  </si>
  <si>
    <t>Ostatní fin. operace</t>
  </si>
  <si>
    <t>Platby daní a poplatků stát. rozpočtu</t>
  </si>
  <si>
    <t>Výdaje na dodavat. Opravy a údržbu</t>
  </si>
  <si>
    <t>Výdaje na knihy, učebn. Pomůcky a tisk</t>
  </si>
  <si>
    <t>Výdaje na dodavatel. Zajišť. Opravy a údržby</t>
  </si>
  <si>
    <t>Výdaje na nákup software a počít. Programu</t>
  </si>
  <si>
    <t>Neinv. Přísp. zřízenými PO</t>
  </si>
  <si>
    <t>Stroje, přístroje a zařízení</t>
  </si>
  <si>
    <t>Dary obyvatelstvu</t>
  </si>
  <si>
    <t>Veřejné osvětlení</t>
  </si>
  <si>
    <t>Ost. Záležitosti civ.připr.na kriz.st.</t>
  </si>
  <si>
    <t>Ost. Neinv. Transf. Nezisk. a podob. Organ.</t>
  </si>
  <si>
    <t xml:space="preserve">Odstupné </t>
  </si>
  <si>
    <t>Volby do parlamentu ČR</t>
  </si>
  <si>
    <t>Cestovné (tuzemské i zahraniční)</t>
  </si>
  <si>
    <t>Výdaje na poř.věcí a služeb, pohoštění</t>
  </si>
  <si>
    <t>Volby do zastupitelstev ÚSC</t>
  </si>
  <si>
    <t>Výdaje na poř. Věcí a služeb, pohoštění</t>
  </si>
  <si>
    <t>Ostatní všeobecná vnitřní správa j.n.</t>
  </si>
  <si>
    <t>Zaplacené sankce</t>
  </si>
  <si>
    <t>Pov. Poj. Na úrazové pojištění</t>
  </si>
  <si>
    <t>Poplatek ze vstupného</t>
  </si>
  <si>
    <t>odhad</t>
  </si>
  <si>
    <t>návrh</t>
  </si>
  <si>
    <t>Úhrady za vzdělání a školské služby</t>
  </si>
  <si>
    <t>Přijaté neinvestiční dary</t>
  </si>
  <si>
    <t xml:space="preserve">Příjmy z úvěrových finančních operací </t>
  </si>
  <si>
    <t>Nákup ost. Služeb</t>
  </si>
  <si>
    <t>El.energie</t>
  </si>
  <si>
    <t>Pojistné na zdravotní pojištění</t>
  </si>
  <si>
    <t>Poskytované zálohy vlastní pokladně</t>
  </si>
  <si>
    <t>Pozemky</t>
  </si>
  <si>
    <t>Sestava kompatibility pro Rozpočet obce 2009, 2010, 2011.xls</t>
  </si>
  <si>
    <t>Spustit: 20.11.2011 21:50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</si>
  <si>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</si>
  <si>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</si>
  <si>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</si>
  <si>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</si>
  <si>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Splátka úvěru na ČOV</t>
  </si>
  <si>
    <t>Celkem</t>
  </si>
  <si>
    <t>Nedaňové příjmy</t>
  </si>
  <si>
    <t xml:space="preserve">          Rozdíl</t>
  </si>
  <si>
    <t>El. energie</t>
  </si>
  <si>
    <t>Příjmy z poskyt.služeb a výrobků</t>
  </si>
  <si>
    <t>Ostatní sportovní činnosti</t>
  </si>
  <si>
    <t>DHDM</t>
  </si>
  <si>
    <t>schv. rozp. vč. RO č. 3/2019</t>
  </si>
  <si>
    <t xml:space="preserve">         RO č. 4/2019</t>
  </si>
  <si>
    <t>Rozpočtové opatření č. 4/2019</t>
  </si>
  <si>
    <t>Poplatek za komunální odpad</t>
  </si>
  <si>
    <t>NI př. transf. od krajů</t>
  </si>
  <si>
    <t>Příjmy a výdaje z úvěr. fin. operací</t>
  </si>
  <si>
    <t>Převody z rozpočtových účtů</t>
  </si>
  <si>
    <t>Ostatní příjmy z fin.vypoř.</t>
  </si>
  <si>
    <t>Převody vlastním fondům</t>
  </si>
  <si>
    <t>Požární ochrana - dobr. část</t>
  </si>
  <si>
    <t>Pohonné hmoty a maziva</t>
  </si>
  <si>
    <t>Volby do Evropského parlamentu</t>
  </si>
  <si>
    <t>Služby elektronických komunikací</t>
  </si>
  <si>
    <t>Převody vlastním rozpočtovým účtům</t>
  </si>
  <si>
    <t>Ve Hvozdnici 21. 07. 2019</t>
  </si>
  <si>
    <t>Vyvěšeno: 12.8.2019</t>
  </si>
  <si>
    <t>JUDr. Helena Kučerová, Ph.D., v.r. - starostka</t>
  </si>
  <si>
    <t>Razítko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</si>
</sst>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0\ _K_č"/>
    <numFmt numFmtId="166" formatCode="#,##0.00\ &quot;Kč&quot;"/>
  </numFmts>
  <fonts count="2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u/>
      <sz val="12"/>
      <name val="Arial CE"/>
      <charset val="238"/>
    </font>
    <font>
      <sz val="12"/>
      <name val="Arial CE"/>
      <charset val="238"/>
    </font>
    <font>
      <sz val="10"/>
      <color rgb="FF00B050"/>
      <name val="Arial CE"/>
      <charset val="238"/>
    </font>
    <font>
      <b/>
      <sz val="10"/>
      <color rgb="FF92D050"/>
      <name val="Arial CE"/>
      <charset val="238"/>
    </font>
    <font>
      <b/>
      <sz val="10"/>
      <color rgb="FF00B05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rgb="FFFF0000"/>
      <name val="Arial CE"/>
      <charset val="238"/>
    </font>
    <font>
      <b/>
      <u/>
      <sz val="10"/>
      <color rgb="FF0070C0"/>
      <name val="Arial CE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sz val="12"/>
      <color rgb="FF00B050"/>
      <name val="Arial CE"/>
      <family val="2"/>
      <charset val="238"/>
    </font>
    <font>
      <b/>
      <sz val="12"/>
      <color rgb="FF00B050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0070C0"/>
      <name val="Arial CE"/>
      <family val="2"/>
      <charset val="238"/>
    </font>
    <font>
      <sz val="12"/>
      <color rgb="FF00B0F0"/>
      <name val="Arial CE"/>
      <family val="2"/>
      <charset val="238"/>
    </font>
    <font>
      <b/>
      <sz val="12"/>
      <color rgb="FF0070C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3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4" fontId="0" fillId="0" borderId="4" xfId="0" applyNumberForma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3" fontId="1" fillId="0" borderId="0" xfId="0" applyNumberFormat="1" applyFont="1" applyFill="1"/>
    <xf numFmtId="3" fontId="5" fillId="0" borderId="0" xfId="0" applyNumberFormat="1" applyFont="1" applyFill="1"/>
    <xf numFmtId="3" fontId="5" fillId="0" borderId="7" xfId="0" applyNumberFormat="1" applyFont="1" applyFill="1" applyBorder="1"/>
    <xf numFmtId="3" fontId="6" fillId="0" borderId="8" xfId="0" applyNumberFormat="1" applyFon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3" fillId="0" borderId="0" xfId="0" applyNumberFormat="1" applyFont="1" applyFill="1"/>
    <xf numFmtId="3" fontId="1" fillId="0" borderId="8" xfId="0" applyNumberFormat="1" applyFont="1" applyFill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4" fontId="0" fillId="0" borderId="0" xfId="0" applyNumberFormat="1"/>
    <xf numFmtId="4" fontId="3" fillId="0" borderId="0" xfId="0" applyNumberFormat="1" applyFont="1"/>
    <xf numFmtId="4" fontId="1" fillId="0" borderId="7" xfId="0" applyNumberFormat="1" applyFont="1" applyBorder="1"/>
    <xf numFmtId="0" fontId="0" fillId="0" borderId="0" xfId="0" applyFont="1"/>
    <xf numFmtId="4" fontId="0" fillId="0" borderId="0" xfId="0" applyNumberFormat="1" applyFont="1"/>
    <xf numFmtId="3" fontId="0" fillId="0" borderId="0" xfId="0" applyNumberFormat="1" applyFont="1" applyFill="1"/>
    <xf numFmtId="4" fontId="5" fillId="0" borderId="0" xfId="0" applyNumberFormat="1" applyFont="1"/>
    <xf numFmtId="4" fontId="5" fillId="0" borderId="0" xfId="0" applyNumberFormat="1" applyFont="1" applyFill="1"/>
    <xf numFmtId="4" fontId="0" fillId="2" borderId="0" xfId="0" applyNumberFormat="1" applyFill="1"/>
    <xf numFmtId="4" fontId="2" fillId="2" borderId="2" xfId="0" applyNumberFormat="1" applyFont="1" applyFill="1" applyBorder="1"/>
    <xf numFmtId="4" fontId="0" fillId="2" borderId="4" xfId="0" applyNumberFormat="1" applyFill="1" applyBorder="1"/>
    <xf numFmtId="4" fontId="1" fillId="2" borderId="0" xfId="0" applyNumberFormat="1" applyFont="1" applyFill="1" applyBorder="1"/>
    <xf numFmtId="4" fontId="1" fillId="2" borderId="7" xfId="0" applyNumberFormat="1" applyFont="1" applyFill="1" applyBorder="1"/>
    <xf numFmtId="4" fontId="9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4" fontId="0" fillId="0" borderId="7" xfId="0" applyNumberFormat="1" applyBorder="1"/>
    <xf numFmtId="4" fontId="5" fillId="0" borderId="7" xfId="0" applyNumberFormat="1" applyFont="1" applyBorder="1"/>
    <xf numFmtId="4" fontId="0" fillId="0" borderId="2" xfId="0" applyNumberFormat="1" applyBorder="1"/>
    <xf numFmtId="4" fontId="0" fillId="0" borderId="8" xfId="0" applyNumberFormat="1" applyBorder="1"/>
    <xf numFmtId="4" fontId="6" fillId="0" borderId="1" xfId="0" applyNumberFormat="1" applyFont="1" applyBorder="1"/>
    <xf numFmtId="4" fontId="8" fillId="0" borderId="2" xfId="0" applyNumberFormat="1" applyFont="1" applyBorder="1"/>
    <xf numFmtId="4" fontId="8" fillId="0" borderId="8" xfId="0" applyNumberFormat="1" applyFont="1" applyBorder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4" fontId="0" fillId="0" borderId="1" xfId="0" applyNumberFormat="1" applyBorder="1"/>
    <xf numFmtId="4" fontId="6" fillId="0" borderId="2" xfId="0" applyNumberFormat="1" applyFont="1" applyBorder="1"/>
    <xf numFmtId="4" fontId="6" fillId="0" borderId="8" xfId="0" applyNumberFormat="1" applyFont="1" applyBorder="1"/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4" fontId="0" fillId="3" borderId="0" xfId="0" applyNumberFormat="1" applyFill="1"/>
    <xf numFmtId="164" fontId="0" fillId="0" borderId="0" xfId="0" applyNumberFormat="1"/>
    <xf numFmtId="4" fontId="14" fillId="0" borderId="0" xfId="0" applyNumberFormat="1" applyFont="1"/>
    <xf numFmtId="165" fontId="2" fillId="0" borderId="8" xfId="0" applyNumberFormat="1" applyFont="1" applyFill="1" applyBorder="1"/>
    <xf numFmtId="165" fontId="2" fillId="0" borderId="1" xfId="0" applyNumberFormat="1" applyFont="1" applyFill="1" applyBorder="1"/>
    <xf numFmtId="4" fontId="15" fillId="0" borderId="0" xfId="0" applyNumberFormat="1" applyFont="1"/>
    <xf numFmtId="164" fontId="5" fillId="0" borderId="0" xfId="0" applyNumberFormat="1" applyFont="1"/>
    <xf numFmtId="0" fontId="2" fillId="0" borderId="0" xfId="0" applyFont="1" applyBorder="1"/>
    <xf numFmtId="0" fontId="2" fillId="0" borderId="6" xfId="0" applyFont="1" applyBorder="1"/>
    <xf numFmtId="0" fontId="2" fillId="0" borderId="16" xfId="0" applyFont="1" applyBorder="1"/>
    <xf numFmtId="0" fontId="16" fillId="0" borderId="0" xfId="0" applyFont="1"/>
    <xf numFmtId="164" fontId="16" fillId="0" borderId="0" xfId="0" applyNumberFormat="1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 indent="2" shrinkToFit="1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 shrinkToFit="1"/>
    </xf>
    <xf numFmtId="165" fontId="16" fillId="0" borderId="0" xfId="0" applyNumberFormat="1" applyFont="1"/>
    <xf numFmtId="4" fontId="16" fillId="0" borderId="0" xfId="0" applyNumberFormat="1" applyFont="1"/>
    <xf numFmtId="166" fontId="2" fillId="0" borderId="0" xfId="0" applyNumberFormat="1" applyFont="1" applyAlignment="1">
      <alignment horizontal="right" vertical="center" indent="1" shrinkToFit="1"/>
    </xf>
    <xf numFmtId="4" fontId="19" fillId="0" borderId="0" xfId="0" applyNumberFormat="1" applyFont="1" applyAlignment="1">
      <alignment horizontal="center" shrinkToFit="1"/>
    </xf>
    <xf numFmtId="166" fontId="16" fillId="0" borderId="0" xfId="0" applyNumberFormat="1" applyFont="1" applyAlignment="1">
      <alignment horizontal="right" vertical="center" indent="1" shrinkToFit="1"/>
    </xf>
    <xf numFmtId="4" fontId="19" fillId="0" borderId="0" xfId="0" applyNumberFormat="1" applyFont="1" applyAlignment="1">
      <alignment horizontal="right" indent="1" shrinkToFit="1"/>
    </xf>
    <xf numFmtId="164" fontId="16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Continuous"/>
    </xf>
    <xf numFmtId="4" fontId="16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 applyBorder="1"/>
    <xf numFmtId="165" fontId="16" fillId="0" borderId="0" xfId="0" applyNumberFormat="1" applyFont="1" applyAlignment="1">
      <alignment horizontal="centerContinuous"/>
    </xf>
    <xf numFmtId="165" fontId="2" fillId="0" borderId="8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Continuous"/>
    </xf>
    <xf numFmtId="165" fontId="20" fillId="0" borderId="0" xfId="0" applyNumberFormat="1" applyFont="1"/>
    <xf numFmtId="165" fontId="2" fillId="0" borderId="0" xfId="0" applyNumberFormat="1" applyFont="1"/>
    <xf numFmtId="165" fontId="21" fillId="0" borderId="0" xfId="0" applyNumberFormat="1" applyFont="1"/>
    <xf numFmtId="0" fontId="16" fillId="0" borderId="2" xfId="0" applyFont="1" applyBorder="1"/>
    <xf numFmtId="0" fontId="16" fillId="0" borderId="16" xfId="0" applyFont="1" applyBorder="1"/>
    <xf numFmtId="0" fontId="16" fillId="0" borderId="17" xfId="0" applyFont="1" applyBorder="1"/>
    <xf numFmtId="165" fontId="2" fillId="0" borderId="15" xfId="0" applyNumberFormat="1" applyFont="1" applyBorder="1"/>
    <xf numFmtId="165" fontId="2" fillId="0" borderId="2" xfId="0" applyNumberFormat="1" applyFont="1" applyBorder="1"/>
    <xf numFmtId="165" fontId="21" fillId="0" borderId="2" xfId="0" applyNumberFormat="1" applyFont="1" applyBorder="1"/>
    <xf numFmtId="165" fontId="16" fillId="0" borderId="0" xfId="0" applyNumberFormat="1" applyFont="1" applyFill="1"/>
    <xf numFmtId="165" fontId="2" fillId="0" borderId="0" xfId="0" applyNumberFormat="1" applyFont="1" applyFill="1"/>
    <xf numFmtId="0" fontId="16" fillId="0" borderId="8" xfId="0" applyFont="1" applyBorder="1"/>
    <xf numFmtId="165" fontId="21" fillId="0" borderId="2" xfId="0" applyNumberFormat="1" applyFont="1" applyFill="1" applyBorder="1"/>
    <xf numFmtId="0" fontId="2" fillId="0" borderId="3" xfId="0" applyFont="1" applyBorder="1"/>
    <xf numFmtId="0" fontId="16" fillId="0" borderId="4" xfId="0" applyFont="1" applyBorder="1"/>
    <xf numFmtId="165" fontId="16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0" fontId="2" fillId="0" borderId="5" xfId="0" applyFont="1" applyBorder="1"/>
    <xf numFmtId="165" fontId="2" fillId="0" borderId="11" xfId="0" applyNumberFormat="1" applyFont="1" applyBorder="1"/>
    <xf numFmtId="165" fontId="16" fillId="0" borderId="0" xfId="0" applyNumberFormat="1" applyFont="1" applyBorder="1" applyAlignment="1">
      <alignment horizontal="right"/>
    </xf>
    <xf numFmtId="165" fontId="22" fillId="0" borderId="0" xfId="0" applyNumberFormat="1" applyFont="1" applyBorder="1" applyAlignment="1">
      <alignment horizontal="right"/>
    </xf>
    <xf numFmtId="4" fontId="16" fillId="0" borderId="0" xfId="0" applyNumberFormat="1" applyFont="1" applyBorder="1"/>
    <xf numFmtId="165" fontId="16" fillId="0" borderId="10" xfId="0" applyNumberFormat="1" applyFont="1" applyBorder="1"/>
    <xf numFmtId="0" fontId="2" fillId="0" borderId="7" xfId="0" applyFont="1" applyBorder="1"/>
    <xf numFmtId="165" fontId="19" fillId="0" borderId="11" xfId="0" applyNumberFormat="1" applyFont="1" applyFill="1" applyBorder="1"/>
    <xf numFmtId="165" fontId="23" fillId="0" borderId="0" xfId="0" applyNumberFormat="1" applyFont="1" applyBorder="1" applyAlignment="1">
      <alignment horizontal="right"/>
    </xf>
    <xf numFmtId="165" fontId="24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165" fontId="23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/>
    </xf>
    <xf numFmtId="4" fontId="2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2"/>
  <sheetViews>
    <sheetView zoomScale="120" zoomScaleNormal="120" zoomScaleSheetLayoutView="100" workbookViewId="0">
      <pane ySplit="4" topLeftCell="A5" activePane="bottomLeft" state="frozen"/>
      <selection pane="bottomLeft" activeCell="L15" sqref="L15"/>
    </sheetView>
  </sheetViews>
  <sheetFormatPr defaultRowHeight="12.75" x14ac:dyDescent="0.2"/>
  <cols>
    <col min="3" max="4" width="10.28515625" bestFit="1" customWidth="1"/>
    <col min="6" max="6" width="8" customWidth="1"/>
    <col min="7" max="7" width="16" bestFit="1" customWidth="1"/>
    <col min="8" max="8" width="16.28515625" bestFit="1" customWidth="1"/>
    <col min="9" max="9" width="11.7109375" style="24" customWidth="1"/>
    <col min="10" max="10" width="14.7109375" bestFit="1" customWidth="1"/>
  </cols>
  <sheetData>
    <row r="1" spans="1:12" ht="15.75" x14ac:dyDescent="0.25">
      <c r="A1" s="4" t="s">
        <v>31</v>
      </c>
      <c r="B1" s="2"/>
    </row>
    <row r="3" spans="1:12" x14ac:dyDescent="0.2">
      <c r="K3" s="10" t="s">
        <v>144</v>
      </c>
      <c r="L3" s="10" t="s">
        <v>145</v>
      </c>
    </row>
    <row r="4" spans="1:12" s="38" customFormat="1" ht="15.75" x14ac:dyDescent="0.25">
      <c r="A4" s="37"/>
      <c r="B4" s="38" t="s">
        <v>87</v>
      </c>
      <c r="G4" s="53">
        <v>2009</v>
      </c>
      <c r="H4" s="53">
        <v>2010</v>
      </c>
      <c r="I4" s="54">
        <v>2011</v>
      </c>
      <c r="J4" s="53" t="s">
        <v>88</v>
      </c>
      <c r="K4" s="53">
        <v>2011</v>
      </c>
      <c r="L4" s="53">
        <v>2012</v>
      </c>
    </row>
    <row r="5" spans="1:12" x14ac:dyDescent="0.2">
      <c r="I5" s="25"/>
    </row>
    <row r="6" spans="1:12" ht="15.75" x14ac:dyDescent="0.25">
      <c r="A6" s="4" t="s">
        <v>0</v>
      </c>
      <c r="I6" s="25"/>
    </row>
    <row r="8" spans="1:12" x14ac:dyDescent="0.2">
      <c r="A8" t="s">
        <v>1</v>
      </c>
    </row>
    <row r="9" spans="1:12" x14ac:dyDescent="0.2">
      <c r="B9">
        <v>1111</v>
      </c>
      <c r="C9" t="s">
        <v>2</v>
      </c>
      <c r="G9" s="39">
        <v>543456.1</v>
      </c>
      <c r="H9" s="39">
        <v>578920.67000000004</v>
      </c>
      <c r="I9" s="26">
        <v>500000</v>
      </c>
      <c r="J9" s="52">
        <v>511530.12</v>
      </c>
      <c r="K9" s="39"/>
      <c r="L9" s="39"/>
    </row>
    <row r="10" spans="1:12" x14ac:dyDescent="0.2">
      <c r="B10">
        <v>1112</v>
      </c>
      <c r="C10" t="s">
        <v>3</v>
      </c>
      <c r="G10" s="39">
        <v>60961.41</v>
      </c>
      <c r="H10" s="39">
        <v>50101.73</v>
      </c>
      <c r="I10" s="26">
        <v>55000</v>
      </c>
      <c r="J10" s="39">
        <v>36152.9</v>
      </c>
      <c r="K10" s="39"/>
      <c r="L10" s="39"/>
    </row>
    <row r="11" spans="1:12" x14ac:dyDescent="0.2">
      <c r="B11">
        <v>1113</v>
      </c>
      <c r="C11" t="s">
        <v>4</v>
      </c>
      <c r="G11" s="39">
        <v>48393.58</v>
      </c>
      <c r="H11" s="39">
        <v>50729.5</v>
      </c>
      <c r="I11" s="26">
        <v>45000</v>
      </c>
      <c r="J11" s="52">
        <v>48799.76</v>
      </c>
      <c r="K11" s="39"/>
      <c r="L11" s="39"/>
    </row>
    <row r="12" spans="1:12" x14ac:dyDescent="0.2">
      <c r="B12">
        <v>1121</v>
      </c>
      <c r="C12" t="s">
        <v>5</v>
      </c>
      <c r="G12" s="39">
        <v>481695.36</v>
      </c>
      <c r="H12" s="39">
        <v>504126.4</v>
      </c>
      <c r="I12" s="26">
        <v>500000</v>
      </c>
      <c r="J12" s="52">
        <v>513227.73</v>
      </c>
      <c r="K12" s="39"/>
      <c r="L12" s="39"/>
    </row>
    <row r="13" spans="1:12" x14ac:dyDescent="0.2">
      <c r="B13">
        <v>1211</v>
      </c>
      <c r="C13" t="s">
        <v>6</v>
      </c>
      <c r="G13" s="39">
        <v>1157984.82</v>
      </c>
      <c r="H13" s="39">
        <v>1319684.67</v>
      </c>
      <c r="I13" s="26">
        <v>1200000</v>
      </c>
      <c r="J13" s="39">
        <v>1171823.3500000001</v>
      </c>
      <c r="K13" s="39"/>
      <c r="L13" s="39"/>
    </row>
    <row r="14" spans="1:12" x14ac:dyDescent="0.2">
      <c r="B14">
        <v>1222</v>
      </c>
      <c r="C14" t="s">
        <v>89</v>
      </c>
      <c r="G14" s="39">
        <v>112731</v>
      </c>
      <c r="H14" s="39">
        <v>0</v>
      </c>
      <c r="I14" s="26">
        <v>0</v>
      </c>
      <c r="J14" s="39">
        <v>0</v>
      </c>
      <c r="K14" s="39"/>
      <c r="L14" s="39"/>
    </row>
    <row r="15" spans="1:12" x14ac:dyDescent="0.2">
      <c r="B15">
        <v>1337</v>
      </c>
      <c r="C15" t="s">
        <v>8</v>
      </c>
      <c r="G15" s="39">
        <v>340629</v>
      </c>
      <c r="H15" s="39">
        <v>322917</v>
      </c>
      <c r="I15" s="26">
        <v>350000</v>
      </c>
      <c r="J15" s="52">
        <v>364431</v>
      </c>
      <c r="K15" s="39"/>
      <c r="L15" s="39"/>
    </row>
    <row r="16" spans="1:12" x14ac:dyDescent="0.2">
      <c r="B16">
        <v>1341</v>
      </c>
      <c r="C16" t="s">
        <v>9</v>
      </c>
      <c r="G16" s="39">
        <v>4675</v>
      </c>
      <c r="H16" s="39">
        <v>6075</v>
      </c>
      <c r="I16" s="26">
        <v>12000</v>
      </c>
      <c r="J16" s="39">
        <v>10250</v>
      </c>
      <c r="K16" s="39"/>
      <c r="L16" s="39"/>
    </row>
    <row r="17" spans="1:12" x14ac:dyDescent="0.2">
      <c r="B17">
        <v>1344</v>
      </c>
      <c r="C17" t="s">
        <v>143</v>
      </c>
      <c r="G17" s="39">
        <v>0</v>
      </c>
      <c r="H17" s="39">
        <v>0</v>
      </c>
      <c r="I17" s="26">
        <v>0</v>
      </c>
      <c r="J17" s="52">
        <v>7848</v>
      </c>
      <c r="K17" s="39"/>
      <c r="L17" s="39"/>
    </row>
    <row r="18" spans="1:12" x14ac:dyDescent="0.2">
      <c r="B18">
        <v>1347</v>
      </c>
      <c r="C18" t="s">
        <v>10</v>
      </c>
      <c r="G18" s="39">
        <v>8000</v>
      </c>
      <c r="H18" s="39">
        <v>32000</v>
      </c>
      <c r="I18" s="26">
        <v>16000</v>
      </c>
      <c r="J18" s="39">
        <v>0</v>
      </c>
      <c r="K18" s="39"/>
      <c r="L18" s="39"/>
    </row>
    <row r="19" spans="1:12" x14ac:dyDescent="0.2">
      <c r="B19">
        <v>1361</v>
      </c>
      <c r="C19" t="s">
        <v>11</v>
      </c>
      <c r="G19" s="39">
        <v>40700</v>
      </c>
      <c r="H19" s="39">
        <v>38415</v>
      </c>
      <c r="I19" s="26">
        <v>16000</v>
      </c>
      <c r="J19" s="39">
        <v>4266</v>
      </c>
      <c r="K19" s="39"/>
      <c r="L19" s="39"/>
    </row>
    <row r="20" spans="1:12" x14ac:dyDescent="0.2">
      <c r="B20">
        <v>1511</v>
      </c>
      <c r="C20" t="s">
        <v>7</v>
      </c>
      <c r="G20" s="39">
        <v>519867.6</v>
      </c>
      <c r="H20" s="39">
        <v>652988.4</v>
      </c>
      <c r="I20" s="26">
        <v>550000</v>
      </c>
      <c r="J20" s="39">
        <v>506702.28</v>
      </c>
      <c r="K20" s="39"/>
      <c r="L20" s="39"/>
    </row>
    <row r="21" spans="1:12" x14ac:dyDescent="0.2">
      <c r="B21">
        <v>4111</v>
      </c>
      <c r="C21" t="s">
        <v>90</v>
      </c>
      <c r="G21" s="39">
        <v>16879</v>
      </c>
      <c r="H21" s="39">
        <v>32669</v>
      </c>
      <c r="I21" s="26">
        <v>0</v>
      </c>
      <c r="J21" s="39">
        <v>2186</v>
      </c>
      <c r="K21" s="39"/>
      <c r="L21" s="39"/>
    </row>
    <row r="22" spans="1:12" x14ac:dyDescent="0.2">
      <c r="B22">
        <v>4112</v>
      </c>
      <c r="C22" t="s">
        <v>12</v>
      </c>
      <c r="G22" s="39">
        <v>9000</v>
      </c>
      <c r="H22" s="39">
        <v>103500</v>
      </c>
      <c r="I22" s="26">
        <v>85000</v>
      </c>
      <c r="J22" s="39">
        <v>110600</v>
      </c>
      <c r="K22" s="39"/>
      <c r="L22" s="39"/>
    </row>
    <row r="23" spans="1:12" x14ac:dyDescent="0.2">
      <c r="B23">
        <v>4113</v>
      </c>
      <c r="C23" t="s">
        <v>98</v>
      </c>
      <c r="G23" s="39">
        <v>0</v>
      </c>
      <c r="H23" s="39">
        <v>11238322.6</v>
      </c>
      <c r="I23" s="26">
        <v>0</v>
      </c>
      <c r="J23" s="39">
        <v>0</v>
      </c>
      <c r="K23" s="39"/>
      <c r="L23" s="39"/>
    </row>
    <row r="24" spans="1:12" x14ac:dyDescent="0.2">
      <c r="B24">
        <v>4116</v>
      </c>
      <c r="C24" t="s">
        <v>13</v>
      </c>
      <c r="G24" s="39">
        <v>185905</v>
      </c>
      <c r="H24" s="39">
        <v>77459</v>
      </c>
      <c r="I24" s="26">
        <v>48000</v>
      </c>
      <c r="J24" s="39">
        <v>0</v>
      </c>
      <c r="K24" s="39"/>
      <c r="L24" s="39"/>
    </row>
    <row r="25" spans="1:12" x14ac:dyDescent="0.2">
      <c r="B25">
        <v>4122</v>
      </c>
      <c r="C25" t="s">
        <v>91</v>
      </c>
      <c r="G25" s="39">
        <v>33420</v>
      </c>
      <c r="H25" s="39">
        <v>0</v>
      </c>
      <c r="I25" s="26">
        <v>0</v>
      </c>
      <c r="J25" s="39">
        <v>0</v>
      </c>
      <c r="K25" s="39"/>
      <c r="L25" s="39"/>
    </row>
    <row r="26" spans="1:12" x14ac:dyDescent="0.2">
      <c r="B26">
        <v>4213</v>
      </c>
      <c r="C26" t="s">
        <v>99</v>
      </c>
      <c r="G26" s="39">
        <v>0</v>
      </c>
      <c r="H26" s="39">
        <v>15125.4</v>
      </c>
      <c r="I26" s="26">
        <v>0</v>
      </c>
      <c r="J26" s="39">
        <v>0</v>
      </c>
      <c r="K26" s="39"/>
      <c r="L26" s="39"/>
    </row>
    <row r="27" spans="1:12" x14ac:dyDescent="0.2">
      <c r="B27">
        <v>4222</v>
      </c>
      <c r="C27" t="s">
        <v>92</v>
      </c>
      <c r="G27" s="39">
        <v>100000</v>
      </c>
      <c r="H27" s="39">
        <v>0</v>
      </c>
      <c r="I27" s="26">
        <v>0</v>
      </c>
      <c r="J27" s="39">
        <v>0</v>
      </c>
      <c r="K27" s="39"/>
      <c r="L27" s="39"/>
    </row>
    <row r="28" spans="1:12" x14ac:dyDescent="0.2">
      <c r="A28" s="2" t="s">
        <v>14</v>
      </c>
      <c r="B28" s="2"/>
      <c r="C28" s="2"/>
      <c r="D28" s="2"/>
      <c r="E28" s="2"/>
      <c r="F28" s="2"/>
      <c r="G28" s="3">
        <f>SUM(G9:G27)</f>
        <v>3664297.87</v>
      </c>
      <c r="H28" s="3">
        <f>SUM(H9:H27)</f>
        <v>15023034.369999999</v>
      </c>
      <c r="I28" s="27">
        <f>SUM(I9:I27)</f>
        <v>3377000</v>
      </c>
      <c r="J28" s="45">
        <f>SUM(J9:J27)</f>
        <v>3287817.1400000006</v>
      </c>
      <c r="K28" s="39"/>
      <c r="L28" s="39"/>
    </row>
    <row r="29" spans="1:12" x14ac:dyDescent="0.2">
      <c r="A29" s="2"/>
      <c r="B29" s="2"/>
      <c r="C29" s="2"/>
      <c r="D29" s="2"/>
      <c r="E29" s="2"/>
      <c r="F29" s="2"/>
      <c r="G29" s="3"/>
      <c r="H29" s="3"/>
      <c r="I29" s="26"/>
      <c r="J29" s="39"/>
      <c r="K29" s="39"/>
      <c r="L29" s="39"/>
    </row>
    <row r="30" spans="1:12" x14ac:dyDescent="0.2">
      <c r="A30" s="2">
        <v>2310</v>
      </c>
      <c r="B30" s="2"/>
      <c r="C30" s="2" t="s">
        <v>15</v>
      </c>
      <c r="G30" s="39"/>
      <c r="H30" s="39"/>
      <c r="I30" s="26"/>
      <c r="J30" s="39"/>
      <c r="K30" s="39"/>
      <c r="L30" s="39"/>
    </row>
    <row r="31" spans="1:12" x14ac:dyDescent="0.2">
      <c r="B31">
        <v>2111</v>
      </c>
      <c r="C31" t="s">
        <v>34</v>
      </c>
      <c r="G31" s="39">
        <v>636993</v>
      </c>
      <c r="H31" s="39">
        <v>676846</v>
      </c>
      <c r="I31" s="26">
        <v>610000</v>
      </c>
      <c r="J31" s="39">
        <v>442742</v>
      </c>
      <c r="K31" s="39"/>
      <c r="L31" s="39"/>
    </row>
    <row r="32" spans="1:12" x14ac:dyDescent="0.2">
      <c r="B32">
        <v>3121</v>
      </c>
      <c r="C32" t="s">
        <v>100</v>
      </c>
      <c r="G32" s="39">
        <v>25500</v>
      </c>
      <c r="H32" s="39">
        <v>17000</v>
      </c>
      <c r="I32" s="26">
        <v>20000</v>
      </c>
      <c r="J32" s="39">
        <v>25500</v>
      </c>
      <c r="K32" s="39"/>
      <c r="L32" s="39"/>
    </row>
    <row r="33" spans="1:12" x14ac:dyDescent="0.2">
      <c r="A33" s="2">
        <v>2310</v>
      </c>
      <c r="B33" s="2"/>
      <c r="C33" s="2"/>
      <c r="D33" s="2"/>
      <c r="E33" s="2"/>
      <c r="F33" s="2"/>
      <c r="G33" s="3">
        <f>SUM(G31:G32)</f>
        <v>662493</v>
      </c>
      <c r="H33" s="3">
        <f>SUM(H31:H32)</f>
        <v>693846</v>
      </c>
      <c r="I33" s="28">
        <f>SUM(I31:I32)</f>
        <v>630000</v>
      </c>
      <c r="J33" s="45">
        <f>SUM(J31:J32)</f>
        <v>468242</v>
      </c>
      <c r="K33" s="39"/>
      <c r="L33" s="39"/>
    </row>
    <row r="34" spans="1:12" x14ac:dyDescent="0.2">
      <c r="A34" s="2"/>
      <c r="B34" s="2"/>
      <c r="C34" s="2"/>
      <c r="D34" s="2"/>
      <c r="E34" s="2"/>
      <c r="F34" s="2"/>
      <c r="G34" s="3"/>
      <c r="H34" s="3"/>
      <c r="I34" s="26"/>
      <c r="J34" s="39"/>
      <c r="K34" s="39"/>
      <c r="L34" s="39"/>
    </row>
    <row r="35" spans="1:12" x14ac:dyDescent="0.2">
      <c r="A35" s="2">
        <v>2321</v>
      </c>
      <c r="B35" s="2"/>
      <c r="C35" s="2" t="s">
        <v>93</v>
      </c>
      <c r="D35" s="2"/>
      <c r="E35" s="2"/>
      <c r="F35" s="2"/>
      <c r="G35" s="3"/>
      <c r="H35" s="3"/>
      <c r="I35" s="26"/>
      <c r="J35" s="39"/>
      <c r="K35" s="39"/>
      <c r="L35" s="39"/>
    </row>
    <row r="36" spans="1:12" x14ac:dyDescent="0.2">
      <c r="A36" s="2"/>
      <c r="B36" s="42">
        <v>2111</v>
      </c>
      <c r="C36" s="42" t="s">
        <v>81</v>
      </c>
      <c r="D36" s="42"/>
      <c r="E36" s="42"/>
      <c r="F36" s="42"/>
      <c r="G36" s="43">
        <v>96</v>
      </c>
      <c r="H36" s="43">
        <v>0</v>
      </c>
      <c r="I36" s="44">
        <v>0</v>
      </c>
      <c r="J36" s="39">
        <v>0</v>
      </c>
      <c r="K36" s="39"/>
      <c r="L36" s="39"/>
    </row>
    <row r="37" spans="1:12" x14ac:dyDescent="0.2">
      <c r="A37" s="2"/>
      <c r="B37" s="42">
        <v>3121</v>
      </c>
      <c r="C37" s="42" t="s">
        <v>94</v>
      </c>
      <c r="D37" s="42"/>
      <c r="E37" s="42"/>
      <c r="F37" s="42"/>
      <c r="G37" s="43">
        <v>117000</v>
      </c>
      <c r="H37" s="43">
        <v>28000</v>
      </c>
      <c r="I37" s="44">
        <v>0</v>
      </c>
      <c r="J37" s="39">
        <v>0</v>
      </c>
      <c r="K37" s="39"/>
      <c r="L37" s="39"/>
    </row>
    <row r="38" spans="1:12" x14ac:dyDescent="0.2">
      <c r="A38" s="2">
        <v>2321</v>
      </c>
      <c r="B38" s="42"/>
      <c r="C38" s="42"/>
      <c r="D38" s="42"/>
      <c r="E38" s="42"/>
      <c r="F38" s="42"/>
      <c r="G38" s="45">
        <f>SUM(G36:G37)</f>
        <v>117096</v>
      </c>
      <c r="H38" s="45">
        <f>SUM(H36:H37)</f>
        <v>28000</v>
      </c>
      <c r="I38" s="28">
        <v>0</v>
      </c>
      <c r="J38" s="39">
        <v>0</v>
      </c>
      <c r="K38" s="39"/>
      <c r="L38" s="39"/>
    </row>
    <row r="39" spans="1:12" x14ac:dyDescent="0.2">
      <c r="A39" s="2"/>
      <c r="B39" s="42"/>
      <c r="C39" s="2"/>
      <c r="D39" s="2"/>
      <c r="E39" s="2"/>
      <c r="F39" s="2"/>
      <c r="G39" s="3"/>
      <c r="H39" s="3"/>
      <c r="I39" s="26"/>
      <c r="J39" s="39"/>
      <c r="K39" s="39"/>
      <c r="L39" s="39"/>
    </row>
    <row r="40" spans="1:12" x14ac:dyDescent="0.2">
      <c r="A40" s="2">
        <v>3111</v>
      </c>
      <c r="B40" s="2"/>
      <c r="C40" s="2" t="s">
        <v>44</v>
      </c>
      <c r="G40" s="39"/>
      <c r="H40" s="39"/>
      <c r="I40" s="26"/>
      <c r="J40" s="39"/>
      <c r="K40" s="39"/>
      <c r="L40" s="39"/>
    </row>
    <row r="41" spans="1:12" x14ac:dyDescent="0.2">
      <c r="A41" s="2"/>
      <c r="B41" s="42">
        <v>2113</v>
      </c>
      <c r="C41" s="42" t="s">
        <v>146</v>
      </c>
      <c r="D41" s="42"/>
      <c r="E41" s="42"/>
      <c r="F41" s="42"/>
      <c r="G41" s="39">
        <v>0</v>
      </c>
      <c r="H41" s="39">
        <v>0</v>
      </c>
      <c r="I41" s="26">
        <v>0</v>
      </c>
      <c r="J41" s="39">
        <v>163144</v>
      </c>
      <c r="K41" s="39"/>
      <c r="L41" s="39"/>
    </row>
    <row r="42" spans="1:12" x14ac:dyDescent="0.2">
      <c r="A42" s="2"/>
      <c r="B42" s="42">
        <v>2329</v>
      </c>
      <c r="C42" s="42" t="s">
        <v>101</v>
      </c>
      <c r="D42" s="42"/>
      <c r="G42" s="39">
        <v>0</v>
      </c>
      <c r="H42" s="39">
        <v>2200518</v>
      </c>
      <c r="I42" s="26">
        <v>0</v>
      </c>
      <c r="J42" s="39">
        <v>0</v>
      </c>
      <c r="K42" s="39"/>
      <c r="L42" s="39"/>
    </row>
    <row r="43" spans="1:12" x14ac:dyDescent="0.2">
      <c r="A43" s="2"/>
      <c r="B43" s="7">
        <v>4121</v>
      </c>
      <c r="C43" s="7" t="s">
        <v>86</v>
      </c>
      <c r="G43" s="39">
        <v>0</v>
      </c>
      <c r="H43" s="39">
        <v>0</v>
      </c>
      <c r="I43" s="26">
        <v>250000</v>
      </c>
      <c r="J43" s="39">
        <v>0</v>
      </c>
      <c r="K43" s="39"/>
      <c r="L43" s="39"/>
    </row>
    <row r="44" spans="1:12" x14ac:dyDescent="0.2">
      <c r="A44" s="2">
        <v>3111</v>
      </c>
      <c r="B44" s="7"/>
      <c r="C44" s="7"/>
      <c r="G44" s="45">
        <v>0</v>
      </c>
      <c r="H44" s="45">
        <f>SUM(H42:H43)</f>
        <v>2200518</v>
      </c>
      <c r="I44" s="28">
        <v>250000</v>
      </c>
      <c r="J44" s="45">
        <f>SUM(J41:J43)</f>
        <v>163144</v>
      </c>
      <c r="K44" s="39"/>
      <c r="L44" s="39"/>
    </row>
    <row r="45" spans="1:12" x14ac:dyDescent="0.2">
      <c r="A45" s="2"/>
      <c r="B45" s="7"/>
      <c r="C45" s="7"/>
      <c r="G45" s="39"/>
      <c r="H45" s="39"/>
      <c r="I45" s="26"/>
      <c r="J45" s="39"/>
      <c r="K45" s="39"/>
      <c r="L45" s="39"/>
    </row>
    <row r="46" spans="1:12" x14ac:dyDescent="0.2">
      <c r="A46" s="2">
        <v>3632</v>
      </c>
      <c r="B46" s="2"/>
      <c r="C46" s="2" t="s">
        <v>16</v>
      </c>
      <c r="G46" s="39"/>
      <c r="H46" s="39"/>
      <c r="I46" s="26"/>
      <c r="J46" s="39"/>
      <c r="K46" s="39"/>
      <c r="L46" s="39"/>
    </row>
    <row r="47" spans="1:12" x14ac:dyDescent="0.2">
      <c r="A47" s="2"/>
      <c r="B47" s="7">
        <v>2111</v>
      </c>
      <c r="C47" s="7" t="s">
        <v>102</v>
      </c>
      <c r="D47" s="7"/>
      <c r="E47" s="7"/>
      <c r="F47" s="7"/>
      <c r="G47" s="40">
        <v>25780</v>
      </c>
      <c r="H47" s="40">
        <v>38340</v>
      </c>
      <c r="I47" s="26">
        <v>20000</v>
      </c>
      <c r="J47" s="39">
        <v>32700</v>
      </c>
      <c r="K47" s="39"/>
      <c r="L47" s="39"/>
    </row>
    <row r="48" spans="1:12" x14ac:dyDescent="0.2">
      <c r="A48" s="2">
        <v>3632</v>
      </c>
      <c r="B48" s="2"/>
      <c r="C48" s="2"/>
      <c r="G48" s="45">
        <f>SUM(G47)</f>
        <v>25780</v>
      </c>
      <c r="H48" s="45">
        <f>SUM(H47)</f>
        <v>38340</v>
      </c>
      <c r="I48" s="28">
        <v>20000</v>
      </c>
      <c r="J48" s="62">
        <f>SUM(J47)</f>
        <v>32700</v>
      </c>
      <c r="K48" s="39"/>
      <c r="L48" s="39"/>
    </row>
    <row r="49" spans="1:12" x14ac:dyDescent="0.2">
      <c r="A49" s="2"/>
      <c r="B49" s="2"/>
      <c r="C49" s="2"/>
      <c r="G49" s="39"/>
      <c r="H49" s="39"/>
      <c r="I49" s="26"/>
      <c r="J49" s="39"/>
      <c r="K49" s="39"/>
      <c r="L49" s="39"/>
    </row>
    <row r="50" spans="1:12" x14ac:dyDescent="0.2">
      <c r="A50" s="2">
        <v>3639</v>
      </c>
      <c r="B50" s="2"/>
      <c r="C50" s="2" t="s">
        <v>103</v>
      </c>
      <c r="G50" s="39"/>
      <c r="H50" s="39"/>
      <c r="I50" s="26"/>
      <c r="J50" s="39"/>
      <c r="K50" s="39"/>
      <c r="L50" s="39"/>
    </row>
    <row r="51" spans="1:12" x14ac:dyDescent="0.2">
      <c r="A51" s="2"/>
      <c r="B51" s="42">
        <v>2119</v>
      </c>
      <c r="C51" s="42" t="s">
        <v>104</v>
      </c>
      <c r="D51" s="42"/>
      <c r="G51" s="39">
        <v>0</v>
      </c>
      <c r="H51" s="39">
        <v>2500</v>
      </c>
      <c r="I51" s="26">
        <v>0</v>
      </c>
      <c r="J51" s="39">
        <v>0</v>
      </c>
      <c r="K51" s="39"/>
      <c r="L51" s="39"/>
    </row>
    <row r="52" spans="1:12" x14ac:dyDescent="0.2">
      <c r="A52" s="2">
        <v>3639</v>
      </c>
      <c r="B52" s="2"/>
      <c r="C52" s="2"/>
      <c r="G52" s="45">
        <v>0</v>
      </c>
      <c r="H52" s="45">
        <f>SUM(H51)</f>
        <v>2500</v>
      </c>
      <c r="I52" s="28">
        <v>0</v>
      </c>
      <c r="J52" s="39">
        <v>0</v>
      </c>
      <c r="K52" s="39"/>
      <c r="L52" s="39"/>
    </row>
    <row r="53" spans="1:12" x14ac:dyDescent="0.2">
      <c r="A53" s="2"/>
      <c r="B53" s="2"/>
      <c r="C53" s="2"/>
      <c r="G53" s="39"/>
      <c r="H53" s="39"/>
      <c r="I53" s="26"/>
      <c r="J53" s="39"/>
      <c r="K53" s="39"/>
      <c r="L53" s="39"/>
    </row>
    <row r="54" spans="1:12" x14ac:dyDescent="0.2">
      <c r="A54" s="2">
        <v>3723</v>
      </c>
      <c r="B54" s="2"/>
      <c r="C54" s="2" t="s">
        <v>95</v>
      </c>
      <c r="G54" s="39"/>
      <c r="H54" s="39"/>
      <c r="I54" s="26"/>
      <c r="J54" s="39"/>
      <c r="K54" s="39"/>
      <c r="L54" s="39"/>
    </row>
    <row r="55" spans="1:12" x14ac:dyDescent="0.2">
      <c r="A55" s="2"/>
      <c r="B55" s="42">
        <v>2111</v>
      </c>
      <c r="C55" s="42" t="s">
        <v>81</v>
      </c>
      <c r="D55" s="42"/>
      <c r="E55" s="42"/>
      <c r="G55" s="39">
        <v>5420</v>
      </c>
      <c r="H55" s="39">
        <v>4900</v>
      </c>
      <c r="I55" s="26">
        <v>0</v>
      </c>
      <c r="J55" s="39">
        <v>0</v>
      </c>
      <c r="K55" s="39"/>
      <c r="L55" s="39"/>
    </row>
    <row r="56" spans="1:12" x14ac:dyDescent="0.2">
      <c r="A56" s="2">
        <v>3723</v>
      </c>
      <c r="B56" s="2"/>
      <c r="C56" s="2"/>
      <c r="G56" s="45">
        <f>SUM(G55)</f>
        <v>5420</v>
      </c>
      <c r="H56" s="45">
        <f>SUM(H55)</f>
        <v>4900</v>
      </c>
      <c r="I56" s="11">
        <f>SUM(I55)</f>
        <v>0</v>
      </c>
      <c r="J56" s="39">
        <v>0</v>
      </c>
      <c r="K56" s="39"/>
      <c r="L56" s="39"/>
    </row>
    <row r="57" spans="1:12" x14ac:dyDescent="0.2">
      <c r="A57" s="2"/>
      <c r="B57" s="2"/>
      <c r="C57" s="2"/>
      <c r="G57" s="39"/>
      <c r="H57" s="39"/>
      <c r="I57" s="26"/>
      <c r="J57" s="39"/>
      <c r="K57" s="39"/>
      <c r="L57" s="39"/>
    </row>
    <row r="58" spans="1:12" x14ac:dyDescent="0.2">
      <c r="A58" s="2">
        <v>3727</v>
      </c>
      <c r="B58" s="2"/>
      <c r="C58" s="2" t="s">
        <v>17</v>
      </c>
      <c r="G58" s="39"/>
      <c r="H58" s="39"/>
      <c r="I58" s="26"/>
      <c r="J58" s="39"/>
      <c r="K58" s="39"/>
      <c r="L58" s="39"/>
    </row>
    <row r="59" spans="1:12" x14ac:dyDescent="0.2">
      <c r="B59">
        <v>2324</v>
      </c>
      <c r="C59" t="s">
        <v>35</v>
      </c>
      <c r="G59" s="39">
        <v>75818</v>
      </c>
      <c r="H59" s="39">
        <v>90797</v>
      </c>
      <c r="I59" s="26">
        <v>90000</v>
      </c>
      <c r="J59" s="39">
        <v>75313</v>
      </c>
      <c r="K59" s="39"/>
      <c r="L59" s="39"/>
    </row>
    <row r="60" spans="1:12" x14ac:dyDescent="0.2">
      <c r="A60" s="2">
        <v>3727</v>
      </c>
      <c r="B60" s="2"/>
      <c r="C60" s="2"/>
      <c r="D60" s="2"/>
      <c r="E60" s="2"/>
      <c r="F60" s="2"/>
      <c r="G60" s="3">
        <f>SUM(G59)</f>
        <v>75818</v>
      </c>
      <c r="H60" s="3">
        <f>SUM(H59)</f>
        <v>90797</v>
      </c>
      <c r="I60" s="28">
        <v>90000</v>
      </c>
      <c r="J60" s="45">
        <f>SUM(J59)</f>
        <v>75313</v>
      </c>
      <c r="K60" s="39"/>
      <c r="L60" s="39"/>
    </row>
    <row r="61" spans="1:12" x14ac:dyDescent="0.2">
      <c r="G61" s="39"/>
      <c r="H61" s="39"/>
      <c r="I61" s="26"/>
      <c r="J61" s="39"/>
      <c r="K61" s="39"/>
      <c r="L61" s="39"/>
    </row>
    <row r="62" spans="1:12" x14ac:dyDescent="0.2">
      <c r="A62" s="2">
        <v>6171</v>
      </c>
      <c r="B62" s="2"/>
      <c r="C62" s="2" t="s">
        <v>25</v>
      </c>
      <c r="D62" s="2"/>
      <c r="E62" s="2"/>
      <c r="G62" s="39"/>
      <c r="H62" s="39"/>
      <c r="I62" s="26"/>
      <c r="J62" s="39"/>
      <c r="K62" s="39"/>
      <c r="L62" s="39"/>
    </row>
    <row r="63" spans="1:12" x14ac:dyDescent="0.2">
      <c r="A63" s="2"/>
      <c r="B63" s="42">
        <v>2111</v>
      </c>
      <c r="C63" s="42" t="s">
        <v>81</v>
      </c>
      <c r="D63" s="42"/>
      <c r="E63" s="42"/>
      <c r="F63" s="42"/>
      <c r="G63" s="39">
        <v>130677.18</v>
      </c>
      <c r="H63" s="39">
        <v>4091</v>
      </c>
      <c r="I63" s="26">
        <v>0</v>
      </c>
      <c r="J63" s="39">
        <v>8536</v>
      </c>
      <c r="K63" s="39"/>
      <c r="L63" s="39"/>
    </row>
    <row r="64" spans="1:12" x14ac:dyDescent="0.2">
      <c r="B64" s="42">
        <v>2132</v>
      </c>
      <c r="C64" s="42" t="s">
        <v>96</v>
      </c>
      <c r="D64" s="42"/>
      <c r="E64" s="42"/>
      <c r="F64" s="42"/>
      <c r="G64" s="39">
        <v>122420</v>
      </c>
      <c r="H64" s="39">
        <v>117270</v>
      </c>
      <c r="I64" s="26">
        <v>100000</v>
      </c>
      <c r="J64" s="39">
        <v>66844</v>
      </c>
      <c r="K64" s="39"/>
      <c r="L64" s="39"/>
    </row>
    <row r="65" spans="1:12" x14ac:dyDescent="0.2">
      <c r="B65" s="42">
        <v>2321</v>
      </c>
      <c r="C65" s="42" t="s">
        <v>147</v>
      </c>
      <c r="D65" s="42"/>
      <c r="E65" s="42"/>
      <c r="F65" s="42"/>
      <c r="G65" s="39">
        <v>0</v>
      </c>
      <c r="H65" s="39">
        <v>0</v>
      </c>
      <c r="I65" s="26">
        <v>0</v>
      </c>
      <c r="J65" s="39">
        <v>1000</v>
      </c>
      <c r="K65" s="39"/>
      <c r="L65" s="39"/>
    </row>
    <row r="66" spans="1:12" x14ac:dyDescent="0.2">
      <c r="B66" s="42">
        <v>3111</v>
      </c>
      <c r="C66" s="42" t="s">
        <v>97</v>
      </c>
      <c r="D66" s="42"/>
      <c r="E66" s="42"/>
      <c r="F66" s="42"/>
      <c r="G66" s="39">
        <v>125230.51</v>
      </c>
      <c r="H66" s="39">
        <v>0</v>
      </c>
      <c r="I66" s="26">
        <v>0</v>
      </c>
      <c r="J66" s="39">
        <v>0</v>
      </c>
      <c r="K66" s="39"/>
      <c r="L66" s="39"/>
    </row>
    <row r="67" spans="1:12" x14ac:dyDescent="0.2">
      <c r="A67" s="2">
        <v>6171</v>
      </c>
      <c r="B67" s="2"/>
      <c r="C67" s="2"/>
      <c r="D67" s="2"/>
      <c r="E67" s="2"/>
      <c r="F67" s="2"/>
      <c r="G67" s="3">
        <f>SUM(G63:G66)</f>
        <v>378327.69</v>
      </c>
      <c r="H67" s="3">
        <f>SUM(H63:H66)</f>
        <v>121361</v>
      </c>
      <c r="I67" s="28">
        <v>100000</v>
      </c>
      <c r="J67" s="45">
        <f>SUM(J63:J66)</f>
        <v>76380</v>
      </c>
      <c r="K67" s="45"/>
      <c r="L67" s="45"/>
    </row>
    <row r="68" spans="1:12" x14ac:dyDescent="0.2">
      <c r="G68" s="39"/>
      <c r="H68" s="39"/>
      <c r="I68" s="26"/>
      <c r="J68" s="39"/>
      <c r="K68" s="39"/>
      <c r="L68" s="39"/>
    </row>
    <row r="69" spans="1:12" x14ac:dyDescent="0.2">
      <c r="A69" s="2">
        <v>6310</v>
      </c>
      <c r="B69" s="2"/>
      <c r="C69" s="2" t="s">
        <v>148</v>
      </c>
      <c r="D69" s="2"/>
      <c r="E69" s="2"/>
      <c r="G69" s="39"/>
      <c r="H69" s="39"/>
      <c r="I69" s="26"/>
      <c r="J69" s="39"/>
      <c r="K69" s="39"/>
      <c r="L69" s="39"/>
    </row>
    <row r="70" spans="1:12" x14ac:dyDescent="0.2">
      <c r="B70">
        <v>2141</v>
      </c>
      <c r="C70" t="s">
        <v>19</v>
      </c>
      <c r="G70" s="39">
        <v>8751.27</v>
      </c>
      <c r="H70" s="39">
        <v>16690.88</v>
      </c>
      <c r="I70" s="26">
        <v>10000</v>
      </c>
      <c r="J70" s="39">
        <v>8972.41</v>
      </c>
      <c r="K70" s="39"/>
      <c r="L70" s="39"/>
    </row>
    <row r="71" spans="1:12" x14ac:dyDescent="0.2">
      <c r="A71" s="2">
        <v>6310</v>
      </c>
      <c r="B71" s="2"/>
      <c r="C71" s="2"/>
      <c r="D71" s="2"/>
      <c r="E71" s="2"/>
      <c r="F71" s="2"/>
      <c r="G71" s="3">
        <f>SUM(G70)</f>
        <v>8751.27</v>
      </c>
      <c r="H71" s="3">
        <f>SUM(H70)</f>
        <v>16690.88</v>
      </c>
      <c r="I71" s="28">
        <v>10000</v>
      </c>
      <c r="J71" s="45">
        <f>SUM(J70)</f>
        <v>8972.41</v>
      </c>
      <c r="K71" s="45"/>
      <c r="L71" s="45"/>
    </row>
    <row r="72" spans="1:12" x14ac:dyDescent="0.2">
      <c r="A72" s="2"/>
      <c r="B72" s="2"/>
      <c r="C72" s="2"/>
      <c r="D72" s="2"/>
      <c r="E72" s="2"/>
      <c r="F72" s="2"/>
      <c r="G72" s="3"/>
      <c r="H72" s="3"/>
      <c r="I72" s="28"/>
      <c r="J72" s="39"/>
      <c r="K72" s="39"/>
      <c r="L72" s="39"/>
    </row>
    <row r="73" spans="1:12" x14ac:dyDescent="0.2">
      <c r="A73" s="2">
        <v>6402</v>
      </c>
      <c r="B73" s="2"/>
      <c r="C73" s="2" t="s">
        <v>105</v>
      </c>
      <c r="D73" s="2"/>
      <c r="E73" s="2"/>
      <c r="F73" s="2"/>
      <c r="G73" s="3"/>
      <c r="H73" s="3"/>
      <c r="I73" s="28"/>
      <c r="J73" s="39"/>
      <c r="K73" s="39"/>
      <c r="L73" s="39"/>
    </row>
    <row r="74" spans="1:12" x14ac:dyDescent="0.2">
      <c r="A74" s="2"/>
      <c r="B74" s="42">
        <v>2222</v>
      </c>
      <c r="C74" s="42" t="s">
        <v>106</v>
      </c>
      <c r="D74" s="42"/>
      <c r="E74" s="42"/>
      <c r="F74" s="42"/>
      <c r="G74" s="43">
        <v>0</v>
      </c>
      <c r="H74" s="43">
        <v>1676</v>
      </c>
      <c r="I74" s="44">
        <v>0</v>
      </c>
      <c r="J74" s="39">
        <v>0</v>
      </c>
      <c r="K74" s="39"/>
      <c r="L74" s="39"/>
    </row>
    <row r="75" spans="1:12" x14ac:dyDescent="0.2">
      <c r="A75" s="2">
        <v>6402</v>
      </c>
      <c r="B75" s="2"/>
      <c r="C75" s="2"/>
      <c r="D75" s="2"/>
      <c r="E75" s="2"/>
      <c r="F75" s="2"/>
      <c r="G75" s="3">
        <v>0</v>
      </c>
      <c r="H75" s="3">
        <v>1676</v>
      </c>
      <c r="I75" s="28">
        <v>0</v>
      </c>
      <c r="J75" s="39">
        <v>0</v>
      </c>
      <c r="K75" s="39"/>
      <c r="L75" s="39"/>
    </row>
    <row r="76" spans="1:12" x14ac:dyDescent="0.2">
      <c r="A76" s="2"/>
      <c r="B76" s="2"/>
      <c r="C76" s="2"/>
      <c r="D76" s="2"/>
      <c r="E76" s="2"/>
      <c r="F76" s="2"/>
      <c r="G76" s="3"/>
      <c r="H76" s="3"/>
      <c r="I76" s="28"/>
      <c r="J76" s="39"/>
      <c r="K76" s="39"/>
      <c r="L76" s="39"/>
    </row>
    <row r="77" spans="1:12" x14ac:dyDescent="0.2">
      <c r="A77" s="2">
        <v>6409</v>
      </c>
      <c r="B77" s="2"/>
      <c r="C77" s="2" t="s">
        <v>107</v>
      </c>
      <c r="D77" s="2"/>
      <c r="E77" s="2"/>
      <c r="F77" s="2"/>
      <c r="G77" s="3"/>
      <c r="H77" s="3"/>
      <c r="I77" s="28"/>
      <c r="J77" s="39"/>
      <c r="K77" s="39"/>
      <c r="L77" s="39"/>
    </row>
    <row r="78" spans="1:12" x14ac:dyDescent="0.2">
      <c r="A78" s="2"/>
      <c r="B78" s="42">
        <v>2328</v>
      </c>
      <c r="C78" s="42" t="s">
        <v>108</v>
      </c>
      <c r="D78" s="42"/>
      <c r="E78" s="42"/>
      <c r="F78" s="42"/>
      <c r="G78" s="43">
        <v>0</v>
      </c>
      <c r="H78" s="43">
        <v>7789</v>
      </c>
      <c r="I78" s="44">
        <v>0</v>
      </c>
      <c r="J78" s="39">
        <v>0</v>
      </c>
      <c r="K78" s="39"/>
      <c r="L78" s="39"/>
    </row>
    <row r="79" spans="1:12" x14ac:dyDescent="0.2">
      <c r="A79" s="2">
        <v>6409</v>
      </c>
      <c r="B79" s="2"/>
      <c r="C79" s="2"/>
      <c r="D79" s="2"/>
      <c r="E79" s="2"/>
      <c r="F79" s="2"/>
      <c r="G79" s="3">
        <v>0</v>
      </c>
      <c r="H79" s="3">
        <v>7789</v>
      </c>
      <c r="I79" s="28">
        <v>0</v>
      </c>
      <c r="J79" s="39">
        <v>0</v>
      </c>
      <c r="K79" s="39"/>
      <c r="L79" s="39"/>
    </row>
    <row r="80" spans="1:12" x14ac:dyDescent="0.2">
      <c r="G80" s="39"/>
      <c r="H80" s="39"/>
      <c r="I80" s="26"/>
      <c r="J80" s="39"/>
      <c r="K80" s="39"/>
      <c r="L80" s="39"/>
    </row>
    <row r="81" spans="1:12" ht="13.5" thickBot="1" x14ac:dyDescent="0.25">
      <c r="A81" s="23" t="s">
        <v>18</v>
      </c>
      <c r="B81" s="23"/>
      <c r="C81" s="23"/>
      <c r="D81" s="23"/>
      <c r="E81" s="23"/>
      <c r="F81" s="23"/>
      <c r="G81" s="41">
        <f>G71+G67+G60+G56+G48+G44+G38+G33</f>
        <v>1273685.96</v>
      </c>
      <c r="H81" s="41">
        <f>H71+H67+H60+H56+H52+H48+H44+H38+H33+H75+H79</f>
        <v>3206417.88</v>
      </c>
      <c r="I81" s="29">
        <f>I71+I67+I60+I48+I44+I33</f>
        <v>1100000</v>
      </c>
      <c r="J81" s="56">
        <f>J79+J75+J71+J67+J60+J56+J52+J48+J44+J38+J33</f>
        <v>824751.41</v>
      </c>
      <c r="K81" s="55"/>
      <c r="L81" s="55"/>
    </row>
    <row r="82" spans="1:12" ht="13.5" thickBot="1" x14ac:dyDescent="0.25">
      <c r="G82" s="39"/>
      <c r="H82" s="39"/>
      <c r="I82" s="26"/>
      <c r="J82" s="39"/>
      <c r="K82" s="39"/>
      <c r="L82" s="39"/>
    </row>
    <row r="83" spans="1:12" ht="16.5" thickBot="1" x14ac:dyDescent="0.3">
      <c r="A83" s="12" t="s">
        <v>20</v>
      </c>
      <c r="B83" s="13"/>
      <c r="C83" s="13"/>
      <c r="D83" s="13"/>
      <c r="E83" s="13"/>
      <c r="F83" s="13"/>
      <c r="G83" s="14">
        <f>G81+G28</f>
        <v>4937983.83</v>
      </c>
      <c r="H83" s="14">
        <f>H81+H28</f>
        <v>18229452.25</v>
      </c>
      <c r="I83" s="30">
        <f>I81+I28</f>
        <v>4477000</v>
      </c>
      <c r="J83" s="59">
        <f>J81+J28</f>
        <v>4112568.5500000007</v>
      </c>
      <c r="K83" s="60"/>
      <c r="L83" s="61"/>
    </row>
    <row r="84" spans="1:12" ht="15.75" x14ac:dyDescent="0.25">
      <c r="A84" s="4"/>
      <c r="B84" s="4"/>
      <c r="C84" s="4"/>
      <c r="D84" s="4"/>
      <c r="E84" s="4"/>
      <c r="F84" s="4"/>
      <c r="G84" s="5"/>
      <c r="H84" s="5"/>
      <c r="I84" s="26"/>
      <c r="J84" s="39"/>
      <c r="K84" s="39"/>
      <c r="L84" s="39"/>
    </row>
    <row r="85" spans="1:12" x14ac:dyDescent="0.2">
      <c r="G85" s="39"/>
      <c r="H85" s="39"/>
      <c r="I85" s="26"/>
      <c r="J85" s="39"/>
      <c r="K85" s="39"/>
      <c r="L85" s="39"/>
    </row>
    <row r="86" spans="1:12" ht="18" x14ac:dyDescent="0.25">
      <c r="A86" s="9" t="s">
        <v>21</v>
      </c>
      <c r="G86" s="39"/>
      <c r="H86" s="39"/>
      <c r="I86" s="26"/>
      <c r="J86" s="39"/>
      <c r="K86" s="39"/>
      <c r="L86" s="39"/>
    </row>
    <row r="87" spans="1:12" ht="15.75" x14ac:dyDescent="0.25">
      <c r="A87" s="4"/>
      <c r="G87" s="39"/>
      <c r="H87" s="39"/>
      <c r="I87" s="26"/>
      <c r="J87" s="39"/>
      <c r="K87" s="39"/>
      <c r="L87" s="39"/>
    </row>
    <row r="88" spans="1:12" x14ac:dyDescent="0.2">
      <c r="A88" s="2">
        <v>2212</v>
      </c>
      <c r="B88" s="2"/>
      <c r="C88" s="2" t="s">
        <v>22</v>
      </c>
      <c r="D88" s="2"/>
      <c r="E88" s="2"/>
      <c r="F88" s="2"/>
      <c r="G88" s="3"/>
      <c r="H88" s="3"/>
      <c r="I88" s="26"/>
      <c r="J88" s="39"/>
      <c r="K88" s="39"/>
      <c r="L88" s="39"/>
    </row>
    <row r="89" spans="1:12" x14ac:dyDescent="0.2">
      <c r="B89">
        <v>6121</v>
      </c>
      <c r="C89" t="s">
        <v>36</v>
      </c>
      <c r="G89" s="39">
        <v>0</v>
      </c>
      <c r="H89" s="39">
        <v>0</v>
      </c>
      <c r="I89" s="26">
        <v>30000</v>
      </c>
      <c r="J89" s="39">
        <v>0</v>
      </c>
      <c r="K89" s="39"/>
      <c r="L89" s="39"/>
    </row>
    <row r="90" spans="1:12" x14ac:dyDescent="0.2">
      <c r="B90">
        <v>5169</v>
      </c>
      <c r="C90" t="s">
        <v>37</v>
      </c>
      <c r="G90" s="39">
        <v>25393.5</v>
      </c>
      <c r="H90" s="39">
        <v>78132</v>
      </c>
      <c r="I90" s="26">
        <v>90000</v>
      </c>
      <c r="J90" s="39">
        <v>52804.56</v>
      </c>
      <c r="K90" s="39"/>
      <c r="L90" s="39"/>
    </row>
    <row r="91" spans="1:12" x14ac:dyDescent="0.2">
      <c r="B91">
        <v>5171</v>
      </c>
      <c r="C91" t="s">
        <v>38</v>
      </c>
      <c r="G91" s="39">
        <v>35969</v>
      </c>
      <c r="H91" s="39">
        <v>41313</v>
      </c>
      <c r="I91" s="26">
        <v>100000</v>
      </c>
      <c r="J91" s="39">
        <v>31505</v>
      </c>
      <c r="K91" s="39"/>
      <c r="L91" s="39"/>
    </row>
    <row r="92" spans="1:12" x14ac:dyDescent="0.2">
      <c r="A92" s="2">
        <v>2212</v>
      </c>
      <c r="B92" s="2"/>
      <c r="C92" s="2"/>
      <c r="D92" s="2"/>
      <c r="E92" s="2"/>
      <c r="F92" s="2"/>
      <c r="G92" s="3">
        <f>SUM(G89:G91)</f>
        <v>61362.5</v>
      </c>
      <c r="H92" s="3">
        <f>SUM(H90:H91)</f>
        <v>119445</v>
      </c>
      <c r="I92" s="28">
        <f>SUM(I89:I91)</f>
        <v>220000</v>
      </c>
      <c r="J92" s="63">
        <f>SUM(J89:J91)</f>
        <v>84309.56</v>
      </c>
      <c r="K92" s="45"/>
      <c r="L92" s="45"/>
    </row>
    <row r="93" spans="1:12" x14ac:dyDescent="0.2">
      <c r="G93" s="39"/>
      <c r="H93" s="39"/>
      <c r="I93" s="26"/>
      <c r="J93" s="39"/>
      <c r="K93" s="39"/>
      <c r="L93" s="39"/>
    </row>
    <row r="94" spans="1:12" x14ac:dyDescent="0.2">
      <c r="A94" s="36">
        <v>2219</v>
      </c>
      <c r="B94" s="36"/>
      <c r="C94" s="36" t="s">
        <v>109</v>
      </c>
      <c r="G94" s="39"/>
      <c r="H94" s="39"/>
      <c r="I94" s="26"/>
      <c r="J94" s="39"/>
      <c r="K94" s="39"/>
      <c r="L94" s="39"/>
    </row>
    <row r="95" spans="1:12" x14ac:dyDescent="0.2">
      <c r="B95">
        <v>6121</v>
      </c>
      <c r="C95" t="s">
        <v>110</v>
      </c>
      <c r="G95" s="39">
        <v>249900</v>
      </c>
      <c r="H95" s="39">
        <v>0</v>
      </c>
      <c r="I95" s="26">
        <v>0</v>
      </c>
      <c r="J95" s="39">
        <v>0</v>
      </c>
      <c r="K95" s="39"/>
      <c r="L95" s="39"/>
    </row>
    <row r="96" spans="1:12" x14ac:dyDescent="0.2">
      <c r="B96">
        <v>6349</v>
      </c>
      <c r="C96" t="s">
        <v>111</v>
      </c>
      <c r="G96" s="39">
        <v>0</v>
      </c>
      <c r="H96" s="39">
        <v>0</v>
      </c>
      <c r="I96" s="26">
        <v>0</v>
      </c>
      <c r="J96" s="39">
        <v>0</v>
      </c>
      <c r="K96" s="39"/>
      <c r="L96" s="39"/>
    </row>
    <row r="97" spans="1:12" s="36" customFormat="1" x14ac:dyDescent="0.2">
      <c r="A97" s="36">
        <v>2219</v>
      </c>
      <c r="G97" s="45">
        <f>SUM(G95:G96)</f>
        <v>249900</v>
      </c>
      <c r="H97" s="45">
        <v>0</v>
      </c>
      <c r="I97" s="28">
        <v>0</v>
      </c>
      <c r="J97" s="45">
        <v>0</v>
      </c>
      <c r="K97" s="45"/>
      <c r="L97" s="45"/>
    </row>
    <row r="98" spans="1:12" x14ac:dyDescent="0.2">
      <c r="A98" s="36"/>
      <c r="G98" s="39"/>
      <c r="H98" s="39"/>
      <c r="I98" s="26"/>
      <c r="J98" s="39"/>
      <c r="K98" s="39"/>
      <c r="L98" s="39"/>
    </row>
    <row r="99" spans="1:12" x14ac:dyDescent="0.2">
      <c r="A99" s="2">
        <v>2221</v>
      </c>
      <c r="B99" s="2"/>
      <c r="C99" s="2" t="s">
        <v>23</v>
      </c>
      <c r="D99" s="2"/>
      <c r="E99" s="2"/>
      <c r="F99" s="2"/>
      <c r="G99" s="3"/>
      <c r="H99" s="3"/>
      <c r="I99" s="26"/>
      <c r="J99" s="39"/>
      <c r="K99" s="39"/>
      <c r="L99" s="39"/>
    </row>
    <row r="100" spans="1:12" x14ac:dyDescent="0.2">
      <c r="B100">
        <v>5193</v>
      </c>
      <c r="C100" t="s">
        <v>39</v>
      </c>
      <c r="G100" s="39">
        <v>136789.87</v>
      </c>
      <c r="H100" s="39">
        <v>137413.1</v>
      </c>
      <c r="I100" s="26">
        <v>150000</v>
      </c>
      <c r="J100" s="39">
        <v>136857.70000000001</v>
      </c>
      <c r="K100" s="39"/>
      <c r="L100" s="39"/>
    </row>
    <row r="101" spans="1:12" x14ac:dyDescent="0.2">
      <c r="A101" s="2">
        <v>2221</v>
      </c>
      <c r="B101" s="2"/>
      <c r="C101" s="2"/>
      <c r="D101" s="2"/>
      <c r="E101" s="2"/>
      <c r="F101" s="2"/>
      <c r="G101" s="3">
        <v>136789.87</v>
      </c>
      <c r="H101" s="3">
        <f>SUM(H100)</f>
        <v>137413.1</v>
      </c>
      <c r="I101" s="28">
        <v>150000</v>
      </c>
      <c r="J101" s="45">
        <f>SUM(J100)</f>
        <v>136857.70000000001</v>
      </c>
      <c r="K101" s="45"/>
      <c r="L101" s="45"/>
    </row>
    <row r="102" spans="1:12" x14ac:dyDescent="0.2">
      <c r="G102" s="39"/>
      <c r="H102" s="39"/>
      <c r="I102" s="26"/>
      <c r="J102" s="39"/>
      <c r="K102" s="39"/>
      <c r="L102" s="39"/>
    </row>
    <row r="103" spans="1:12" x14ac:dyDescent="0.2">
      <c r="A103" s="2">
        <v>2310</v>
      </c>
      <c r="B103" s="2"/>
      <c r="C103" s="2" t="s">
        <v>15</v>
      </c>
      <c r="G103" s="39"/>
      <c r="H103" s="39"/>
      <c r="I103" s="26"/>
      <c r="J103" s="39"/>
      <c r="K103" s="39"/>
      <c r="L103" s="39"/>
    </row>
    <row r="104" spans="1:12" x14ac:dyDescent="0.2">
      <c r="A104" s="2"/>
      <c r="B104" s="7">
        <v>5137</v>
      </c>
      <c r="C104" s="7" t="s">
        <v>40</v>
      </c>
      <c r="G104" s="39">
        <v>0</v>
      </c>
      <c r="H104" s="39">
        <v>22435</v>
      </c>
      <c r="I104" s="26">
        <v>10000</v>
      </c>
      <c r="J104" s="39">
        <v>20656</v>
      </c>
      <c r="K104" s="39"/>
      <c r="L104" s="39"/>
    </row>
    <row r="105" spans="1:12" x14ac:dyDescent="0.2">
      <c r="A105" s="2"/>
      <c r="B105" s="7">
        <v>5139</v>
      </c>
      <c r="C105" s="42" t="s">
        <v>79</v>
      </c>
      <c r="G105" s="39">
        <v>10577</v>
      </c>
      <c r="H105" s="39">
        <v>0</v>
      </c>
      <c r="I105" s="26">
        <v>0</v>
      </c>
      <c r="J105" s="39">
        <v>0</v>
      </c>
      <c r="K105" s="39"/>
      <c r="L105" s="39"/>
    </row>
    <row r="106" spans="1:12" x14ac:dyDescent="0.2">
      <c r="A106" s="2"/>
      <c r="B106" s="7">
        <v>5151</v>
      </c>
      <c r="C106" s="7" t="s">
        <v>41</v>
      </c>
      <c r="D106" s="7"/>
      <c r="E106" s="7"/>
      <c r="G106" s="39">
        <v>326338</v>
      </c>
      <c r="H106" s="39">
        <v>413739</v>
      </c>
      <c r="I106" s="26">
        <v>350000</v>
      </c>
      <c r="J106" s="39">
        <v>338564</v>
      </c>
      <c r="K106" s="39"/>
      <c r="L106" s="39"/>
    </row>
    <row r="107" spans="1:12" x14ac:dyDescent="0.2">
      <c r="A107" s="2"/>
      <c r="B107" s="7">
        <v>5154</v>
      </c>
      <c r="C107" s="7" t="s">
        <v>42</v>
      </c>
      <c r="D107" s="7"/>
      <c r="E107" s="7"/>
      <c r="G107" s="39">
        <v>11552</v>
      </c>
      <c r="H107" s="39">
        <v>10490</v>
      </c>
      <c r="I107" s="26">
        <v>12000</v>
      </c>
      <c r="J107" s="39">
        <v>11657</v>
      </c>
      <c r="K107" s="39"/>
      <c r="L107" s="39"/>
    </row>
    <row r="108" spans="1:12" x14ac:dyDescent="0.2">
      <c r="A108" s="2"/>
      <c r="B108" s="7">
        <v>5169</v>
      </c>
      <c r="C108" s="7" t="s">
        <v>37</v>
      </c>
      <c r="D108" s="7"/>
      <c r="E108" s="7"/>
      <c r="G108" s="39">
        <v>103162</v>
      </c>
      <c r="H108" s="39">
        <v>60270</v>
      </c>
      <c r="I108" s="26">
        <v>58000</v>
      </c>
      <c r="J108" s="39">
        <v>43028</v>
      </c>
      <c r="K108" s="39"/>
      <c r="L108" s="39"/>
    </row>
    <row r="109" spans="1:12" x14ac:dyDescent="0.2">
      <c r="A109" s="2">
        <v>2310</v>
      </c>
      <c r="B109" s="7"/>
      <c r="C109" s="2"/>
      <c r="D109" s="7"/>
      <c r="E109" s="24"/>
      <c r="F109" s="24"/>
      <c r="G109" s="46">
        <f>SUM(G104:G108)</f>
        <v>451629</v>
      </c>
      <c r="H109" s="45">
        <f>SUM(H104:H108)</f>
        <v>506934</v>
      </c>
      <c r="I109" s="28">
        <f>SUM(I104:I108)</f>
        <v>430000</v>
      </c>
      <c r="J109" s="45">
        <f>SUM(J104:J108)</f>
        <v>413905</v>
      </c>
      <c r="K109" s="45"/>
      <c r="L109" s="45"/>
    </row>
    <row r="110" spans="1:12" x14ac:dyDescent="0.2">
      <c r="A110" s="2"/>
      <c r="B110" s="7"/>
      <c r="C110" s="2"/>
      <c r="D110" s="7"/>
      <c r="G110" s="39"/>
      <c r="H110" s="39"/>
      <c r="I110" s="26"/>
      <c r="J110" s="39"/>
      <c r="K110" s="39"/>
      <c r="L110" s="39"/>
    </row>
    <row r="111" spans="1:12" x14ac:dyDescent="0.2">
      <c r="A111" s="2">
        <v>2321</v>
      </c>
      <c r="B111" s="7"/>
      <c r="C111" s="2" t="s">
        <v>43</v>
      </c>
      <c r="D111" s="2"/>
      <c r="E111" s="2"/>
      <c r="G111" s="39"/>
      <c r="H111" s="39"/>
      <c r="I111" s="26"/>
      <c r="J111" s="39"/>
      <c r="K111" s="39"/>
      <c r="L111" s="39"/>
    </row>
    <row r="112" spans="1:12" x14ac:dyDescent="0.2">
      <c r="A112" s="2"/>
      <c r="B112" s="7">
        <v>5161</v>
      </c>
      <c r="C112" s="7" t="s">
        <v>37</v>
      </c>
      <c r="D112" s="7"/>
      <c r="G112" s="39">
        <v>0</v>
      </c>
      <c r="H112" s="39">
        <v>0</v>
      </c>
      <c r="I112" s="26">
        <v>10000</v>
      </c>
      <c r="J112" s="39">
        <v>0</v>
      </c>
      <c r="K112" s="39"/>
      <c r="L112" s="39"/>
    </row>
    <row r="113" spans="1:12" x14ac:dyDescent="0.2">
      <c r="A113" s="2"/>
      <c r="B113" s="7">
        <v>5169</v>
      </c>
      <c r="C113" s="42" t="s">
        <v>37</v>
      </c>
      <c r="D113" s="7"/>
      <c r="G113" s="39">
        <v>25549</v>
      </c>
      <c r="H113" s="39">
        <v>1742</v>
      </c>
      <c r="I113" s="26">
        <v>0</v>
      </c>
      <c r="J113" s="39">
        <v>421</v>
      </c>
      <c r="K113" s="39"/>
      <c r="L113" s="39"/>
    </row>
    <row r="114" spans="1:12" x14ac:dyDescent="0.2">
      <c r="A114" s="2"/>
      <c r="B114" s="7">
        <v>5171</v>
      </c>
      <c r="C114" s="42" t="s">
        <v>124</v>
      </c>
      <c r="D114" s="7"/>
      <c r="G114" s="39">
        <v>0</v>
      </c>
      <c r="H114" s="39">
        <v>300300</v>
      </c>
      <c r="I114" s="26">
        <v>0</v>
      </c>
      <c r="J114" s="39">
        <v>0</v>
      </c>
      <c r="K114" s="39"/>
      <c r="L114" s="39"/>
    </row>
    <row r="115" spans="1:12" x14ac:dyDescent="0.2">
      <c r="A115" s="2"/>
      <c r="B115" s="7">
        <v>6121</v>
      </c>
      <c r="C115" s="42" t="s">
        <v>112</v>
      </c>
      <c r="D115" s="7"/>
      <c r="G115" s="39">
        <v>105553</v>
      </c>
      <c r="H115" s="39">
        <v>9520</v>
      </c>
      <c r="I115" s="26">
        <v>0</v>
      </c>
      <c r="J115" s="39">
        <v>0</v>
      </c>
      <c r="K115" s="39"/>
      <c r="L115" s="39"/>
    </row>
    <row r="116" spans="1:12" x14ac:dyDescent="0.2">
      <c r="A116" s="2">
        <v>2321</v>
      </c>
      <c r="B116" s="7"/>
      <c r="C116" s="7"/>
      <c r="D116" s="7"/>
      <c r="G116" s="45">
        <f>SUM(G112:G115)</f>
        <v>131102</v>
      </c>
      <c r="H116" s="45">
        <f>SUM(H112:H115)</f>
        <v>311562</v>
      </c>
      <c r="I116" s="28">
        <v>10000</v>
      </c>
      <c r="J116" s="63">
        <f>SUM(J112:J115)</f>
        <v>421</v>
      </c>
      <c r="K116" s="45"/>
      <c r="L116" s="45"/>
    </row>
    <row r="117" spans="1:12" x14ac:dyDescent="0.2">
      <c r="A117" s="2"/>
      <c r="B117" s="7"/>
      <c r="C117" s="7"/>
      <c r="D117" s="7"/>
      <c r="G117" s="39"/>
      <c r="H117" s="39"/>
      <c r="I117" s="26"/>
      <c r="J117" s="39"/>
      <c r="K117" s="39"/>
      <c r="L117" s="39"/>
    </row>
    <row r="118" spans="1:12" x14ac:dyDescent="0.2">
      <c r="A118" s="2">
        <v>3111</v>
      </c>
      <c r="B118" s="7"/>
      <c r="C118" s="2" t="s">
        <v>44</v>
      </c>
      <c r="D118" s="2"/>
      <c r="G118" s="39"/>
      <c r="H118" s="39"/>
      <c r="I118" s="26"/>
      <c r="J118" s="39"/>
      <c r="K118" s="39"/>
      <c r="L118" s="39"/>
    </row>
    <row r="119" spans="1:12" x14ac:dyDescent="0.2">
      <c r="A119" s="2"/>
      <c r="B119" s="7">
        <v>5331</v>
      </c>
      <c r="C119" s="7" t="s">
        <v>77</v>
      </c>
      <c r="D119" s="7"/>
      <c r="G119" s="39">
        <v>0</v>
      </c>
      <c r="H119" s="39">
        <v>0</v>
      </c>
      <c r="I119" s="26">
        <v>330000</v>
      </c>
      <c r="J119" s="39">
        <v>481000</v>
      </c>
      <c r="K119" s="39"/>
      <c r="L119" s="39"/>
    </row>
    <row r="120" spans="1:12" x14ac:dyDescent="0.2">
      <c r="A120" s="2"/>
      <c r="B120" s="7">
        <v>5134</v>
      </c>
      <c r="C120" s="7" t="s">
        <v>78</v>
      </c>
      <c r="D120" s="7"/>
      <c r="G120" s="39">
        <v>0</v>
      </c>
      <c r="H120" s="39">
        <v>48200</v>
      </c>
      <c r="I120" s="26">
        <v>0</v>
      </c>
      <c r="J120" s="39">
        <v>0</v>
      </c>
      <c r="K120" s="39"/>
      <c r="L120" s="39"/>
    </row>
    <row r="121" spans="1:12" x14ac:dyDescent="0.2">
      <c r="A121" s="2"/>
      <c r="B121" s="7">
        <v>5136</v>
      </c>
      <c r="C121" s="7" t="s">
        <v>125</v>
      </c>
      <c r="D121" s="7"/>
      <c r="G121" s="39">
        <v>0</v>
      </c>
      <c r="H121" s="39">
        <v>24601.1</v>
      </c>
      <c r="I121" s="26">
        <v>0</v>
      </c>
      <c r="J121" s="39">
        <v>0</v>
      </c>
      <c r="K121" s="39"/>
      <c r="L121" s="39"/>
    </row>
    <row r="122" spans="1:12" x14ac:dyDescent="0.2">
      <c r="A122" s="2"/>
      <c r="B122" s="7">
        <v>5137</v>
      </c>
      <c r="C122" s="7" t="s">
        <v>80</v>
      </c>
      <c r="D122" s="7"/>
      <c r="G122" s="39">
        <v>0</v>
      </c>
      <c r="H122" s="39">
        <v>232325.6</v>
      </c>
      <c r="I122" s="26">
        <v>0</v>
      </c>
      <c r="J122" s="39">
        <v>0</v>
      </c>
      <c r="K122" s="39"/>
      <c r="L122" s="39"/>
    </row>
    <row r="123" spans="1:12" x14ac:dyDescent="0.2">
      <c r="A123" s="2"/>
      <c r="B123" s="7">
        <v>5139</v>
      </c>
      <c r="C123" s="7" t="s">
        <v>79</v>
      </c>
      <c r="D123" s="7"/>
      <c r="G123" s="39">
        <v>0</v>
      </c>
      <c r="H123" s="39">
        <v>191821.6</v>
      </c>
      <c r="I123" s="26">
        <v>0</v>
      </c>
      <c r="J123" s="39">
        <v>0</v>
      </c>
      <c r="K123" s="39"/>
      <c r="L123" s="39"/>
    </row>
    <row r="124" spans="1:12" x14ac:dyDescent="0.2">
      <c r="A124" s="2"/>
      <c r="B124" s="7">
        <v>5169</v>
      </c>
      <c r="C124" s="7" t="s">
        <v>37</v>
      </c>
      <c r="D124" s="7"/>
      <c r="G124" s="39">
        <v>10356</v>
      </c>
      <c r="H124" s="39">
        <v>423548</v>
      </c>
      <c r="I124" s="26">
        <v>30000</v>
      </c>
      <c r="J124" s="39">
        <v>2646</v>
      </c>
      <c r="K124" s="39"/>
      <c r="L124" s="39"/>
    </row>
    <row r="125" spans="1:12" x14ac:dyDescent="0.2">
      <c r="A125" s="2"/>
      <c r="B125" s="7">
        <v>5171</v>
      </c>
      <c r="C125" s="7" t="s">
        <v>126</v>
      </c>
      <c r="D125" s="7"/>
      <c r="G125" s="39">
        <v>0</v>
      </c>
      <c r="H125" s="39">
        <v>6613738</v>
      </c>
      <c r="I125" s="26">
        <v>0</v>
      </c>
      <c r="J125" s="39">
        <v>0</v>
      </c>
      <c r="K125" s="39"/>
      <c r="L125" s="39"/>
    </row>
    <row r="126" spans="1:12" x14ac:dyDescent="0.2">
      <c r="A126" s="2"/>
      <c r="B126" s="7">
        <v>5172</v>
      </c>
      <c r="C126" s="7" t="s">
        <v>127</v>
      </c>
      <c r="D126" s="7"/>
      <c r="G126" s="39">
        <v>0</v>
      </c>
      <c r="H126" s="39">
        <v>7394</v>
      </c>
      <c r="I126" s="26">
        <v>0</v>
      </c>
      <c r="J126" s="39">
        <v>0</v>
      </c>
      <c r="K126" s="39"/>
      <c r="L126" s="39"/>
    </row>
    <row r="127" spans="1:12" x14ac:dyDescent="0.2">
      <c r="A127" s="2"/>
      <c r="B127" s="7">
        <v>5331</v>
      </c>
      <c r="C127" s="7" t="s">
        <v>128</v>
      </c>
      <c r="D127" s="7"/>
      <c r="G127" s="39">
        <v>0</v>
      </c>
      <c r="H127" s="39">
        <v>133841</v>
      </c>
      <c r="I127" s="26">
        <v>0</v>
      </c>
      <c r="J127" s="39">
        <v>0</v>
      </c>
      <c r="K127" s="39"/>
      <c r="L127" s="39"/>
    </row>
    <row r="128" spans="1:12" x14ac:dyDescent="0.2">
      <c r="A128" s="2"/>
      <c r="B128" s="7">
        <v>6121</v>
      </c>
      <c r="C128" s="7" t="s">
        <v>112</v>
      </c>
      <c r="D128" s="7"/>
      <c r="G128" s="39">
        <v>6853228.2999999998</v>
      </c>
      <c r="H128" s="39">
        <v>7977796</v>
      </c>
      <c r="I128" s="26">
        <v>0</v>
      </c>
      <c r="J128" s="39">
        <v>0</v>
      </c>
      <c r="K128" s="39"/>
      <c r="L128" s="39"/>
    </row>
    <row r="129" spans="1:12" x14ac:dyDescent="0.2">
      <c r="A129" s="2"/>
      <c r="B129" s="7">
        <v>6122</v>
      </c>
      <c r="C129" s="7" t="s">
        <v>129</v>
      </c>
      <c r="D129" s="7"/>
      <c r="G129" s="39">
        <v>0</v>
      </c>
      <c r="H129" s="39">
        <v>51692</v>
      </c>
      <c r="I129" s="26">
        <v>0</v>
      </c>
      <c r="J129" s="39">
        <v>0</v>
      </c>
      <c r="K129" s="39"/>
      <c r="L129" s="39"/>
    </row>
    <row r="130" spans="1:12" x14ac:dyDescent="0.2">
      <c r="A130" s="2">
        <v>3111</v>
      </c>
      <c r="B130" s="2"/>
      <c r="C130" s="2"/>
      <c r="D130" s="2"/>
      <c r="E130" s="2"/>
      <c r="F130" s="2"/>
      <c r="G130" s="3">
        <f>SUM(G119:G129)</f>
        <v>6863584.2999999998</v>
      </c>
      <c r="H130" s="3">
        <f>SUM(H119:H129)</f>
        <v>15704957.300000001</v>
      </c>
      <c r="I130" s="28">
        <f>SUM(I119:I129)</f>
        <v>360000</v>
      </c>
      <c r="J130" s="64">
        <f>SUM(J119:J129)</f>
        <v>483646</v>
      </c>
      <c r="K130" s="45"/>
      <c r="L130" s="45"/>
    </row>
    <row r="131" spans="1:12" x14ac:dyDescent="0.2">
      <c r="G131" s="39"/>
      <c r="H131" s="39"/>
      <c r="I131" s="26"/>
      <c r="J131" s="39"/>
      <c r="K131" s="39"/>
      <c r="L131" s="39"/>
    </row>
    <row r="132" spans="1:12" x14ac:dyDescent="0.2">
      <c r="A132" s="2">
        <v>3113</v>
      </c>
      <c r="B132" s="2"/>
      <c r="C132" s="2" t="s">
        <v>45</v>
      </c>
      <c r="D132" s="2"/>
      <c r="E132" s="2"/>
      <c r="F132" s="2"/>
      <c r="G132" s="3"/>
      <c r="H132" s="3"/>
      <c r="I132" s="26"/>
      <c r="J132" s="39"/>
      <c r="K132" s="39"/>
      <c r="L132" s="39"/>
    </row>
    <row r="133" spans="1:12" x14ac:dyDescent="0.2">
      <c r="B133">
        <v>5321</v>
      </c>
      <c r="C133" t="s">
        <v>46</v>
      </c>
      <c r="G133" s="39">
        <v>197577</v>
      </c>
      <c r="H133" s="39">
        <v>218634</v>
      </c>
      <c r="I133" s="26">
        <v>220000</v>
      </c>
      <c r="J133" s="39">
        <v>100120</v>
      </c>
      <c r="K133" s="39"/>
      <c r="L133" s="39"/>
    </row>
    <row r="134" spans="1:12" x14ac:dyDescent="0.2">
      <c r="A134" s="2">
        <v>3113</v>
      </c>
      <c r="B134" s="2"/>
      <c r="C134" s="2"/>
      <c r="D134" s="2"/>
      <c r="E134" s="2"/>
      <c r="F134" s="2"/>
      <c r="G134" s="3">
        <f>SUM(G133)</f>
        <v>197577</v>
      </c>
      <c r="H134" s="3">
        <f>SUM(H133)</f>
        <v>218634</v>
      </c>
      <c r="I134" s="28">
        <v>220000</v>
      </c>
      <c r="J134" s="45">
        <f>SUM(J133)</f>
        <v>100120</v>
      </c>
      <c r="K134" s="45"/>
      <c r="L134" s="45"/>
    </row>
    <row r="135" spans="1:12" x14ac:dyDescent="0.2">
      <c r="A135" s="2"/>
      <c r="B135" s="2"/>
      <c r="C135" s="2"/>
      <c r="D135" s="2"/>
      <c r="E135" s="2"/>
      <c r="F135" s="2"/>
      <c r="G135" s="3"/>
      <c r="H135" s="3"/>
      <c r="I135" s="28"/>
      <c r="J135" s="39"/>
      <c r="K135" s="39"/>
      <c r="L135" s="39"/>
    </row>
    <row r="136" spans="1:12" x14ac:dyDescent="0.2">
      <c r="A136" s="2">
        <v>3314</v>
      </c>
      <c r="B136" s="2"/>
      <c r="C136" s="2" t="s">
        <v>32</v>
      </c>
      <c r="G136" s="39"/>
      <c r="H136" s="39"/>
      <c r="I136" s="26"/>
      <c r="J136" s="39"/>
      <c r="K136" s="39"/>
      <c r="L136" s="39"/>
    </row>
    <row r="137" spans="1:12" x14ac:dyDescent="0.2">
      <c r="B137" s="7">
        <v>5139</v>
      </c>
      <c r="C137" s="7" t="s">
        <v>49</v>
      </c>
      <c r="D137" s="7"/>
      <c r="G137" s="39">
        <v>52294.55</v>
      </c>
      <c r="H137" s="39">
        <v>0</v>
      </c>
      <c r="I137" s="26">
        <v>20000</v>
      </c>
      <c r="J137" s="39">
        <v>0</v>
      </c>
      <c r="K137" s="39"/>
      <c r="L137" s="39"/>
    </row>
    <row r="138" spans="1:12" x14ac:dyDescent="0.2">
      <c r="A138" s="2">
        <v>3314</v>
      </c>
      <c r="B138" s="2"/>
      <c r="C138" s="2"/>
      <c r="D138" s="2"/>
      <c r="E138" s="2"/>
      <c r="F138" s="2"/>
      <c r="G138" s="3">
        <f>SUM(G137)</f>
        <v>52294.55</v>
      </c>
      <c r="H138" s="3">
        <v>0</v>
      </c>
      <c r="I138" s="28">
        <v>20000</v>
      </c>
      <c r="J138" s="63">
        <v>0</v>
      </c>
      <c r="K138" s="39"/>
      <c r="L138" s="39"/>
    </row>
    <row r="139" spans="1:12" x14ac:dyDescent="0.2">
      <c r="A139" s="2"/>
      <c r="B139" s="2"/>
      <c r="C139" s="2"/>
      <c r="D139" s="2"/>
      <c r="E139" s="2"/>
      <c r="F139" s="2"/>
      <c r="G139" s="3"/>
      <c r="H139" s="3"/>
      <c r="I139" s="28"/>
      <c r="J139" s="39"/>
      <c r="K139" s="39"/>
      <c r="L139" s="39"/>
    </row>
    <row r="140" spans="1:12" x14ac:dyDescent="0.2">
      <c r="A140" s="2">
        <v>3312</v>
      </c>
      <c r="B140" s="2"/>
      <c r="C140" s="2" t="s">
        <v>47</v>
      </c>
      <c r="D140" s="2"/>
      <c r="E140" s="2"/>
      <c r="G140" s="39"/>
      <c r="H140" s="39"/>
      <c r="I140" s="26"/>
      <c r="J140" s="39"/>
      <c r="K140" s="39"/>
      <c r="L140" s="39"/>
    </row>
    <row r="141" spans="1:12" x14ac:dyDescent="0.2">
      <c r="B141">
        <v>5223</v>
      </c>
      <c r="C141" s="7" t="s">
        <v>48</v>
      </c>
      <c r="D141" s="7"/>
      <c r="E141" s="7"/>
      <c r="G141" s="39">
        <v>0</v>
      </c>
      <c r="H141" s="39">
        <v>0</v>
      </c>
      <c r="I141" s="26">
        <v>2000</v>
      </c>
      <c r="J141" s="39">
        <v>0</v>
      </c>
      <c r="K141" s="39"/>
      <c r="L141" s="39"/>
    </row>
    <row r="142" spans="1:12" x14ac:dyDescent="0.2">
      <c r="A142" s="2">
        <v>3312</v>
      </c>
      <c r="B142" s="2"/>
      <c r="C142" s="7"/>
      <c r="D142" s="7"/>
      <c r="E142" s="7"/>
      <c r="F142" s="2"/>
      <c r="G142" s="3">
        <v>0</v>
      </c>
      <c r="H142" s="3">
        <v>0</v>
      </c>
      <c r="I142" s="28">
        <v>2000</v>
      </c>
      <c r="J142" s="63">
        <v>0</v>
      </c>
      <c r="K142" s="39"/>
      <c r="L142" s="39"/>
    </row>
    <row r="143" spans="1:12" x14ac:dyDescent="0.2">
      <c r="A143" s="2"/>
      <c r="B143" s="2"/>
      <c r="C143" s="7"/>
      <c r="D143" s="7"/>
      <c r="E143" s="7"/>
      <c r="F143" s="2"/>
      <c r="G143" s="3"/>
      <c r="H143" s="3"/>
      <c r="I143" s="28"/>
      <c r="J143" s="39"/>
      <c r="K143" s="39"/>
      <c r="L143" s="39"/>
    </row>
    <row r="144" spans="1:12" x14ac:dyDescent="0.2">
      <c r="A144" s="2">
        <v>3399</v>
      </c>
      <c r="B144" s="2"/>
      <c r="C144" s="2" t="s">
        <v>50</v>
      </c>
      <c r="D144" s="2"/>
      <c r="E144" s="2"/>
      <c r="F144" s="2"/>
      <c r="G144" s="3"/>
      <c r="H144" s="3"/>
      <c r="I144" s="26"/>
      <c r="J144" s="39"/>
      <c r="K144" s="39"/>
      <c r="L144" s="39"/>
    </row>
    <row r="145" spans="1:12" x14ac:dyDescent="0.2">
      <c r="A145" s="2"/>
      <c r="B145" s="7">
        <v>5194</v>
      </c>
      <c r="C145" s="7" t="s">
        <v>51</v>
      </c>
      <c r="D145" s="7"/>
      <c r="E145" s="7"/>
      <c r="F145" s="7"/>
      <c r="G145" s="40">
        <v>19877</v>
      </c>
      <c r="H145" s="40">
        <v>6601</v>
      </c>
      <c r="I145" s="26">
        <v>20000</v>
      </c>
      <c r="J145" s="39">
        <v>2569</v>
      </c>
      <c r="K145" s="39"/>
      <c r="L145" s="39"/>
    </row>
    <row r="146" spans="1:12" x14ac:dyDescent="0.2">
      <c r="A146" s="2"/>
      <c r="B146" s="7">
        <v>5492</v>
      </c>
      <c r="C146" s="7" t="s">
        <v>130</v>
      </c>
      <c r="D146" s="7"/>
      <c r="E146" s="7"/>
      <c r="F146" s="7"/>
      <c r="G146" s="40">
        <v>0</v>
      </c>
      <c r="H146" s="40">
        <v>10000</v>
      </c>
      <c r="I146" s="26">
        <v>0</v>
      </c>
      <c r="J146" s="39">
        <v>0</v>
      </c>
      <c r="K146" s="39"/>
      <c r="L146" s="39"/>
    </row>
    <row r="147" spans="1:12" x14ac:dyDescent="0.2">
      <c r="A147" s="2">
        <v>3399</v>
      </c>
      <c r="B147" s="2"/>
      <c r="C147" s="2"/>
      <c r="D147" s="2"/>
      <c r="E147" s="2"/>
      <c r="F147" s="2"/>
      <c r="G147" s="3">
        <f>SUM(G145)</f>
        <v>19877</v>
      </c>
      <c r="H147" s="3">
        <f>SUM(H145:H146)</f>
        <v>16601</v>
      </c>
      <c r="I147" s="28">
        <v>20000</v>
      </c>
      <c r="J147" s="63">
        <f>SUM(J145:J146)</f>
        <v>2569</v>
      </c>
      <c r="K147" s="45"/>
      <c r="L147" s="45"/>
    </row>
    <row r="148" spans="1:12" x14ac:dyDescent="0.2">
      <c r="A148" s="2"/>
      <c r="B148" s="2"/>
      <c r="C148" s="2"/>
      <c r="D148" s="2"/>
      <c r="E148" s="2"/>
      <c r="F148" s="2"/>
      <c r="G148" s="3"/>
      <c r="H148" s="3"/>
      <c r="I148" s="26"/>
      <c r="J148" s="39"/>
      <c r="K148" s="39"/>
      <c r="L148" s="39"/>
    </row>
    <row r="149" spans="1:12" x14ac:dyDescent="0.2">
      <c r="A149" s="2">
        <v>3419</v>
      </c>
      <c r="B149" s="2"/>
      <c r="C149" s="2" t="s">
        <v>113</v>
      </c>
      <c r="D149" s="2"/>
      <c r="E149" s="2"/>
      <c r="F149" s="2"/>
      <c r="G149" s="3"/>
      <c r="H149" s="3"/>
      <c r="I149" s="26"/>
      <c r="J149" s="39"/>
      <c r="K149" s="39"/>
      <c r="L149" s="39"/>
    </row>
    <row r="150" spans="1:12" x14ac:dyDescent="0.2">
      <c r="A150" s="7"/>
      <c r="B150" s="7">
        <v>5222</v>
      </c>
      <c r="C150" s="7" t="s">
        <v>52</v>
      </c>
      <c r="D150" s="7"/>
      <c r="E150" s="7"/>
      <c r="F150" s="7"/>
      <c r="G150" s="40">
        <v>40000</v>
      </c>
      <c r="H150" s="40">
        <v>40000</v>
      </c>
      <c r="I150" s="26">
        <v>50000</v>
      </c>
      <c r="J150" s="39">
        <v>50000</v>
      </c>
      <c r="K150" s="39"/>
      <c r="L150" s="39"/>
    </row>
    <row r="151" spans="1:12" x14ac:dyDescent="0.2">
      <c r="A151" s="2">
        <v>3419</v>
      </c>
      <c r="B151" s="2"/>
      <c r="C151" s="2"/>
      <c r="D151" s="2"/>
      <c r="E151" s="2"/>
      <c r="F151" s="2"/>
      <c r="G151" s="3">
        <f>SUM(G150)</f>
        <v>40000</v>
      </c>
      <c r="H151" s="3">
        <f>SUM(H150)</f>
        <v>40000</v>
      </c>
      <c r="I151" s="28">
        <v>50000</v>
      </c>
      <c r="J151" s="45">
        <f>SUM(J150)</f>
        <v>50000</v>
      </c>
      <c r="K151" s="45"/>
      <c r="L151" s="45"/>
    </row>
    <row r="152" spans="1:12" x14ac:dyDescent="0.2">
      <c r="A152" s="2"/>
      <c r="B152" s="2"/>
      <c r="C152" s="2"/>
      <c r="D152" s="2"/>
      <c r="E152" s="2"/>
      <c r="F152" s="2"/>
      <c r="G152" s="3"/>
      <c r="H152" s="3"/>
      <c r="I152" s="28"/>
      <c r="J152" s="39"/>
      <c r="K152" s="39"/>
      <c r="L152" s="39"/>
    </row>
    <row r="153" spans="1:12" x14ac:dyDescent="0.2">
      <c r="A153" s="2">
        <v>3421</v>
      </c>
      <c r="B153" s="7"/>
      <c r="C153" s="2" t="s">
        <v>85</v>
      </c>
      <c r="D153" s="2"/>
      <c r="E153" s="2"/>
      <c r="F153" s="2"/>
      <c r="G153" s="3"/>
      <c r="H153" s="3"/>
      <c r="I153" s="26"/>
      <c r="J153" s="39"/>
      <c r="K153" s="39"/>
      <c r="L153" s="39"/>
    </row>
    <row r="154" spans="1:12" x14ac:dyDescent="0.2">
      <c r="A154" s="2"/>
      <c r="B154" s="7">
        <v>5139</v>
      </c>
      <c r="C154" s="7" t="s">
        <v>49</v>
      </c>
      <c r="D154" s="2"/>
      <c r="E154" s="2"/>
      <c r="F154" s="2"/>
      <c r="G154" s="43">
        <v>11850</v>
      </c>
      <c r="H154" s="43">
        <v>7500</v>
      </c>
      <c r="I154" s="34">
        <v>10000</v>
      </c>
      <c r="J154" s="39">
        <v>9506</v>
      </c>
      <c r="K154" s="39"/>
      <c r="L154" s="39"/>
    </row>
    <row r="155" spans="1:12" x14ac:dyDescent="0.2">
      <c r="A155" s="2">
        <v>3421</v>
      </c>
      <c r="B155" s="7"/>
      <c r="C155" s="7"/>
      <c r="D155" s="2"/>
      <c r="E155" s="2"/>
      <c r="F155" s="2"/>
      <c r="G155" s="3">
        <f>SUM(G154)</f>
        <v>11850</v>
      </c>
      <c r="H155" s="3">
        <f>SUM(H154)</f>
        <v>7500</v>
      </c>
      <c r="I155" s="27">
        <v>10000</v>
      </c>
      <c r="J155" s="45">
        <f>SUM(J154)</f>
        <v>9506</v>
      </c>
      <c r="K155" s="45"/>
      <c r="L155" s="45"/>
    </row>
    <row r="156" spans="1:12" x14ac:dyDescent="0.2">
      <c r="A156" s="2"/>
      <c r="B156" s="7"/>
      <c r="C156" s="7"/>
      <c r="D156" s="2"/>
      <c r="E156" s="2"/>
      <c r="F156" s="2"/>
      <c r="G156" s="3"/>
      <c r="H156" s="3"/>
      <c r="I156" s="27"/>
      <c r="J156" s="39"/>
      <c r="K156" s="39"/>
      <c r="L156" s="39"/>
    </row>
    <row r="157" spans="1:12" x14ac:dyDescent="0.2">
      <c r="A157" s="2">
        <v>3631</v>
      </c>
      <c r="B157" s="7"/>
      <c r="C157" s="36" t="s">
        <v>131</v>
      </c>
      <c r="D157" s="2"/>
      <c r="E157" s="2"/>
      <c r="F157" s="2"/>
      <c r="G157" s="3"/>
      <c r="H157" s="3"/>
      <c r="I157" s="27"/>
      <c r="J157" s="39"/>
      <c r="K157" s="39"/>
      <c r="L157" s="39"/>
    </row>
    <row r="158" spans="1:12" x14ac:dyDescent="0.2">
      <c r="A158" s="2"/>
      <c r="B158" s="7">
        <v>5154</v>
      </c>
      <c r="C158" s="42" t="s">
        <v>150</v>
      </c>
      <c r="D158" s="42"/>
      <c r="E158" s="42"/>
      <c r="F158" s="42"/>
      <c r="G158" s="43">
        <v>0</v>
      </c>
      <c r="H158" s="43">
        <v>0</v>
      </c>
      <c r="I158" s="44">
        <v>0</v>
      </c>
      <c r="J158" s="39">
        <v>21000</v>
      </c>
      <c r="K158" s="39"/>
      <c r="L158" s="39"/>
    </row>
    <row r="159" spans="1:12" x14ac:dyDescent="0.2">
      <c r="A159" s="2"/>
      <c r="B159" s="7">
        <v>5169</v>
      </c>
      <c r="C159" s="42" t="s">
        <v>149</v>
      </c>
      <c r="D159" s="42"/>
      <c r="E159" s="42"/>
      <c r="F159" s="42"/>
      <c r="G159" s="43">
        <v>0</v>
      </c>
      <c r="H159" s="43">
        <v>0</v>
      </c>
      <c r="I159" s="44">
        <v>0</v>
      </c>
      <c r="J159" s="39">
        <v>3394</v>
      </c>
      <c r="K159" s="39"/>
      <c r="L159" s="39"/>
    </row>
    <row r="160" spans="1:12" x14ac:dyDescent="0.2">
      <c r="A160" s="2"/>
      <c r="B160" s="7">
        <v>6121</v>
      </c>
      <c r="C160" s="7" t="s">
        <v>112</v>
      </c>
      <c r="D160" s="2"/>
      <c r="E160" s="42"/>
      <c r="F160" s="42"/>
      <c r="G160" s="43">
        <v>0</v>
      </c>
      <c r="H160" s="43">
        <v>65731</v>
      </c>
      <c r="I160" s="44">
        <v>0</v>
      </c>
      <c r="J160" s="39">
        <v>0</v>
      </c>
      <c r="K160" s="39"/>
      <c r="L160" s="39"/>
    </row>
    <row r="161" spans="1:12" x14ac:dyDescent="0.2">
      <c r="A161" s="2">
        <v>3631</v>
      </c>
      <c r="B161" s="7"/>
      <c r="C161" s="7"/>
      <c r="D161" s="2"/>
      <c r="E161" s="2"/>
      <c r="F161" s="2"/>
      <c r="G161" s="3">
        <v>0</v>
      </c>
      <c r="H161" s="3">
        <f>SUM(H160)</f>
        <v>65731</v>
      </c>
      <c r="I161" s="27">
        <v>0</v>
      </c>
      <c r="J161" s="64">
        <f>SUM(J158:J160)</f>
        <v>24394</v>
      </c>
      <c r="K161" s="45"/>
      <c r="L161" s="45"/>
    </row>
    <row r="162" spans="1:12" x14ac:dyDescent="0.2">
      <c r="A162" s="2"/>
      <c r="B162" s="7"/>
      <c r="C162" s="7"/>
      <c r="D162" s="2"/>
      <c r="E162" s="2"/>
      <c r="F162" s="2"/>
      <c r="G162" s="3"/>
      <c r="H162" s="3"/>
      <c r="I162" s="26"/>
      <c r="J162" s="39"/>
      <c r="K162" s="39"/>
      <c r="L162" s="39"/>
    </row>
    <row r="163" spans="1:12" x14ac:dyDescent="0.2">
      <c r="A163" s="2">
        <v>3632</v>
      </c>
      <c r="B163" s="2"/>
      <c r="C163" s="2" t="s">
        <v>16</v>
      </c>
      <c r="G163" s="39"/>
      <c r="H163" s="39"/>
      <c r="I163" s="26"/>
      <c r="J163" s="39"/>
      <c r="K163" s="39"/>
      <c r="L163" s="39"/>
    </row>
    <row r="164" spans="1:12" x14ac:dyDescent="0.2">
      <c r="B164">
        <v>5171</v>
      </c>
      <c r="C164" s="7" t="s">
        <v>53</v>
      </c>
      <c r="D164" s="7"/>
      <c r="G164" s="39">
        <v>8568</v>
      </c>
      <c r="H164" s="39">
        <v>9120</v>
      </c>
      <c r="I164" s="26">
        <v>30000</v>
      </c>
      <c r="J164" s="39">
        <v>0</v>
      </c>
      <c r="K164" s="39"/>
      <c r="L164" s="39"/>
    </row>
    <row r="165" spans="1:12" x14ac:dyDescent="0.2">
      <c r="A165" s="2">
        <v>3632</v>
      </c>
      <c r="B165" s="2"/>
      <c r="C165" s="2"/>
      <c r="D165" s="2"/>
      <c r="E165" s="2"/>
      <c r="F165" s="2"/>
      <c r="G165" s="3">
        <f>SUM(G164)</f>
        <v>8568</v>
      </c>
      <c r="H165" s="3">
        <f>SUM(H164)</f>
        <v>9120</v>
      </c>
      <c r="I165" s="28">
        <v>30000</v>
      </c>
      <c r="J165" s="39">
        <v>0</v>
      </c>
      <c r="K165" s="39"/>
      <c r="L165" s="39"/>
    </row>
    <row r="166" spans="1:12" x14ac:dyDescent="0.2">
      <c r="G166" s="39"/>
      <c r="H166" s="39"/>
      <c r="I166" s="26"/>
      <c r="J166" s="39"/>
      <c r="K166" s="39"/>
      <c r="L166" s="39"/>
    </row>
    <row r="167" spans="1:12" x14ac:dyDescent="0.2">
      <c r="A167" s="2">
        <v>3721</v>
      </c>
      <c r="B167" s="2"/>
      <c r="C167" s="2" t="s">
        <v>54</v>
      </c>
      <c r="D167" s="2"/>
      <c r="E167" s="2"/>
      <c r="F167" s="2"/>
      <c r="G167" s="3"/>
      <c r="H167" s="3"/>
      <c r="I167" s="26"/>
      <c r="J167" s="39"/>
      <c r="K167" s="39"/>
      <c r="L167" s="39"/>
    </row>
    <row r="168" spans="1:12" x14ac:dyDescent="0.2">
      <c r="B168">
        <v>5169</v>
      </c>
      <c r="C168" t="s">
        <v>37</v>
      </c>
      <c r="G168" s="39">
        <v>29214.9</v>
      </c>
      <c r="H168" s="39">
        <v>34617.199999999997</v>
      </c>
      <c r="I168" s="26">
        <v>70000</v>
      </c>
      <c r="J168" s="39">
        <v>13061.6</v>
      </c>
      <c r="K168" s="39"/>
      <c r="L168" s="39"/>
    </row>
    <row r="169" spans="1:12" x14ac:dyDescent="0.2">
      <c r="A169" s="2">
        <v>3721</v>
      </c>
      <c r="B169" s="2"/>
      <c r="C169" s="2"/>
      <c r="D169" s="2"/>
      <c r="E169" s="2"/>
      <c r="F169" s="2"/>
      <c r="G169" s="3">
        <f>SUM(G168)</f>
        <v>29214.9</v>
      </c>
      <c r="H169" s="3">
        <f>SUM(H168)</f>
        <v>34617.199999999997</v>
      </c>
      <c r="I169" s="28">
        <v>70000</v>
      </c>
      <c r="J169" s="63">
        <f>SUM(J168)</f>
        <v>13061.6</v>
      </c>
      <c r="K169" s="45"/>
      <c r="L169" s="45"/>
    </row>
    <row r="170" spans="1:12" x14ac:dyDescent="0.2">
      <c r="A170" s="2"/>
      <c r="B170" s="2"/>
      <c r="C170" s="2"/>
      <c r="D170" s="2"/>
      <c r="E170" s="2"/>
      <c r="F170" s="2"/>
      <c r="G170" s="3"/>
      <c r="H170" s="3"/>
      <c r="I170" s="26"/>
      <c r="J170" s="39"/>
      <c r="K170" s="39"/>
      <c r="L170" s="39"/>
    </row>
    <row r="171" spans="1:12" x14ac:dyDescent="0.2">
      <c r="A171" s="2">
        <v>3722</v>
      </c>
      <c r="B171" s="2"/>
      <c r="C171" s="2" t="s">
        <v>55</v>
      </c>
      <c r="D171" s="2"/>
      <c r="E171" s="2"/>
      <c r="F171" s="2"/>
      <c r="G171" s="3"/>
      <c r="H171" s="3"/>
      <c r="I171" s="26"/>
      <c r="J171" s="39"/>
      <c r="K171" s="39"/>
      <c r="L171" s="39"/>
    </row>
    <row r="172" spans="1:12" x14ac:dyDescent="0.2">
      <c r="A172" s="2"/>
      <c r="B172" s="7">
        <v>5169</v>
      </c>
      <c r="C172" s="7" t="s">
        <v>37</v>
      </c>
      <c r="D172" s="7"/>
      <c r="E172" s="7"/>
      <c r="F172" s="7"/>
      <c r="G172" s="40">
        <v>398953.7</v>
      </c>
      <c r="H172" s="40">
        <v>395403.6</v>
      </c>
      <c r="I172" s="26">
        <v>430000</v>
      </c>
      <c r="J172" s="39">
        <v>293793.3</v>
      </c>
      <c r="K172" s="39"/>
      <c r="L172" s="39"/>
    </row>
    <row r="173" spans="1:12" x14ac:dyDescent="0.2">
      <c r="A173" s="2">
        <v>3722</v>
      </c>
      <c r="B173" s="2"/>
      <c r="C173" s="2"/>
      <c r="D173" s="2"/>
      <c r="E173" s="2"/>
      <c r="F173" s="2"/>
      <c r="G173" s="3">
        <f>SUM(G172)</f>
        <v>398953.7</v>
      </c>
      <c r="H173" s="3">
        <f>SUM(H172)</f>
        <v>395403.6</v>
      </c>
      <c r="I173" s="28">
        <v>430000</v>
      </c>
      <c r="J173" s="45">
        <f>SUM(J172)</f>
        <v>293793.3</v>
      </c>
      <c r="K173" s="45"/>
      <c r="L173" s="45"/>
    </row>
    <row r="174" spans="1:12" x14ac:dyDescent="0.2">
      <c r="A174" s="2"/>
      <c r="B174" s="2"/>
      <c r="C174" s="2"/>
      <c r="D174" s="2"/>
      <c r="E174" s="2"/>
      <c r="F174" s="2"/>
      <c r="G174" s="3"/>
      <c r="H174" s="3"/>
      <c r="I174" s="28"/>
      <c r="J174" s="39"/>
      <c r="K174" s="39"/>
      <c r="L174" s="39"/>
    </row>
    <row r="175" spans="1:12" x14ac:dyDescent="0.2">
      <c r="A175" s="2">
        <v>5299</v>
      </c>
      <c r="B175" s="2"/>
      <c r="C175" s="2" t="s">
        <v>132</v>
      </c>
      <c r="D175" s="2"/>
      <c r="E175" s="2"/>
      <c r="F175" s="2"/>
      <c r="G175" s="3"/>
      <c r="H175" s="3"/>
      <c r="I175" s="28"/>
      <c r="J175" s="39"/>
      <c r="K175" s="39"/>
      <c r="L175" s="39"/>
    </row>
    <row r="176" spans="1:12" x14ac:dyDescent="0.2">
      <c r="A176" s="2"/>
      <c r="B176" s="42">
        <v>5229</v>
      </c>
      <c r="C176" t="s">
        <v>133</v>
      </c>
      <c r="D176" s="42"/>
      <c r="E176" s="42"/>
      <c r="F176" s="42"/>
      <c r="G176" s="43">
        <v>0</v>
      </c>
      <c r="H176" s="43">
        <v>10000</v>
      </c>
      <c r="I176" s="44">
        <v>0</v>
      </c>
      <c r="J176" s="39">
        <v>0</v>
      </c>
      <c r="K176" s="39"/>
      <c r="L176" s="39"/>
    </row>
    <row r="177" spans="1:12" x14ac:dyDescent="0.2">
      <c r="A177" s="2">
        <v>5299</v>
      </c>
      <c r="B177" s="2"/>
      <c r="C177" s="2"/>
      <c r="D177" s="2"/>
      <c r="E177" s="2"/>
      <c r="F177" s="2"/>
      <c r="G177" s="3">
        <v>0</v>
      </c>
      <c r="H177" s="3">
        <f>SUM(H176)</f>
        <v>10000</v>
      </c>
      <c r="I177" s="28">
        <v>0</v>
      </c>
      <c r="J177" s="39">
        <v>0</v>
      </c>
      <c r="K177" s="39"/>
      <c r="L177" s="39"/>
    </row>
    <row r="178" spans="1:12" x14ac:dyDescent="0.2">
      <c r="A178" s="2"/>
      <c r="B178" s="2"/>
      <c r="C178" s="2"/>
      <c r="D178" s="2"/>
      <c r="E178" s="2"/>
      <c r="F178" s="2"/>
      <c r="G178" s="3"/>
      <c r="H178" s="3"/>
      <c r="I178" s="26"/>
      <c r="J178" s="39"/>
      <c r="K178" s="39"/>
      <c r="L178" s="39"/>
    </row>
    <row r="179" spans="1:12" x14ac:dyDescent="0.2">
      <c r="A179" s="2">
        <v>5512</v>
      </c>
      <c r="B179" s="2"/>
      <c r="C179" s="2" t="s">
        <v>56</v>
      </c>
      <c r="D179" s="2"/>
      <c r="E179" s="2"/>
      <c r="F179" s="2"/>
      <c r="G179" s="3"/>
      <c r="H179" s="3"/>
      <c r="I179" s="26"/>
      <c r="J179" s="39"/>
      <c r="K179" s="39"/>
      <c r="L179" s="39"/>
    </row>
    <row r="180" spans="1:12" x14ac:dyDescent="0.2">
      <c r="A180" s="2"/>
      <c r="B180" s="7">
        <v>5222</v>
      </c>
      <c r="C180" s="7" t="s">
        <v>57</v>
      </c>
      <c r="D180" s="7"/>
      <c r="E180" s="7"/>
      <c r="F180" s="7"/>
      <c r="G180" s="40">
        <v>34898</v>
      </c>
      <c r="H180" s="40">
        <v>20000</v>
      </c>
      <c r="I180" s="26">
        <v>60000</v>
      </c>
      <c r="J180" s="39">
        <v>2935</v>
      </c>
      <c r="K180" s="39"/>
      <c r="L180" s="39"/>
    </row>
    <row r="181" spans="1:12" x14ac:dyDescent="0.2">
      <c r="A181" s="2">
        <v>5512</v>
      </c>
      <c r="B181" s="2"/>
      <c r="C181" s="2"/>
      <c r="D181" s="2"/>
      <c r="E181" s="2"/>
      <c r="F181" s="2"/>
      <c r="G181" s="3">
        <f>SUM(G180)</f>
        <v>34898</v>
      </c>
      <c r="H181" s="3">
        <f>SUM(H180)</f>
        <v>20000</v>
      </c>
      <c r="I181" s="28">
        <v>60000</v>
      </c>
      <c r="J181" s="63">
        <f>SUM(J180)</f>
        <v>2935</v>
      </c>
      <c r="K181" s="45"/>
      <c r="L181" s="45"/>
    </row>
    <row r="182" spans="1:12" x14ac:dyDescent="0.2">
      <c r="G182" s="39"/>
      <c r="H182" s="39"/>
      <c r="I182" s="26"/>
      <c r="J182" s="39"/>
      <c r="K182" s="39"/>
      <c r="L182" s="39"/>
    </row>
    <row r="183" spans="1:12" x14ac:dyDescent="0.2">
      <c r="A183" s="2">
        <v>6112</v>
      </c>
      <c r="B183" s="2"/>
      <c r="C183" s="2" t="s">
        <v>24</v>
      </c>
      <c r="D183" s="2"/>
      <c r="G183" s="39"/>
      <c r="H183" s="39"/>
      <c r="I183" s="26"/>
      <c r="J183" s="39"/>
      <c r="K183" s="39"/>
      <c r="L183" s="39"/>
    </row>
    <row r="184" spans="1:12" x14ac:dyDescent="0.2">
      <c r="B184">
        <v>5023</v>
      </c>
      <c r="C184" t="s">
        <v>58</v>
      </c>
      <c r="G184" s="39">
        <v>450279.6</v>
      </c>
      <c r="H184" s="39">
        <v>471985</v>
      </c>
      <c r="I184" s="26">
        <v>520000</v>
      </c>
      <c r="J184" s="39">
        <v>397355</v>
      </c>
      <c r="K184" s="39"/>
      <c r="L184" s="39"/>
    </row>
    <row r="185" spans="1:12" x14ac:dyDescent="0.2">
      <c r="B185">
        <v>5024</v>
      </c>
      <c r="C185" s="42" t="s">
        <v>134</v>
      </c>
      <c r="G185" s="39">
        <v>0</v>
      </c>
      <c r="H185" s="39">
        <v>195900</v>
      </c>
      <c r="I185" s="26">
        <v>0</v>
      </c>
      <c r="J185" s="39">
        <v>0</v>
      </c>
      <c r="K185" s="39"/>
      <c r="L185" s="39"/>
    </row>
    <row r="186" spans="1:12" x14ac:dyDescent="0.2">
      <c r="B186">
        <v>5031</v>
      </c>
      <c r="C186" t="s">
        <v>59</v>
      </c>
      <c r="G186" s="39">
        <v>84285.2</v>
      </c>
      <c r="H186" s="39">
        <v>98423</v>
      </c>
      <c r="I186" s="26">
        <v>110000</v>
      </c>
      <c r="J186" s="39">
        <v>81048</v>
      </c>
      <c r="K186" s="39"/>
      <c r="L186" s="39"/>
    </row>
    <row r="187" spans="1:12" x14ac:dyDescent="0.2">
      <c r="B187">
        <v>5032</v>
      </c>
      <c r="C187" t="s">
        <v>60</v>
      </c>
      <c r="G187" s="39">
        <v>38234.800000000003</v>
      </c>
      <c r="H187" s="39">
        <v>42721</v>
      </c>
      <c r="I187" s="26">
        <v>50000</v>
      </c>
      <c r="J187" s="39">
        <v>34012</v>
      </c>
      <c r="K187" s="39"/>
      <c r="L187" s="39"/>
    </row>
    <row r="188" spans="1:12" x14ac:dyDescent="0.2">
      <c r="A188" s="2">
        <v>6112</v>
      </c>
      <c r="B188" s="2"/>
      <c r="C188" s="2"/>
      <c r="D188" s="2"/>
      <c r="E188" s="2"/>
      <c r="F188" s="2"/>
      <c r="G188" s="3">
        <f>SUM(G184:G187)</f>
        <v>572799.6</v>
      </c>
      <c r="H188" s="3">
        <f>SUM(H184:H187)</f>
        <v>809029</v>
      </c>
      <c r="I188" s="28">
        <f>SUM(I184:I187)</f>
        <v>680000</v>
      </c>
      <c r="J188" s="45">
        <f>SUM(J184:J187)</f>
        <v>512415</v>
      </c>
      <c r="K188" s="45"/>
      <c r="L188" s="45"/>
    </row>
    <row r="189" spans="1:12" x14ac:dyDescent="0.2">
      <c r="A189" s="2"/>
      <c r="B189" s="2"/>
      <c r="C189" s="2"/>
      <c r="D189" s="2"/>
      <c r="E189" s="2"/>
      <c r="F189" s="2"/>
      <c r="G189" s="3"/>
      <c r="H189" s="3"/>
      <c r="I189" s="28"/>
      <c r="J189" s="39"/>
      <c r="K189" s="39"/>
      <c r="L189" s="39"/>
    </row>
    <row r="190" spans="1:12" x14ac:dyDescent="0.2">
      <c r="A190" s="2">
        <v>6114</v>
      </c>
      <c r="B190" s="2"/>
      <c r="C190" s="2" t="s">
        <v>135</v>
      </c>
      <c r="D190" s="2"/>
      <c r="E190" s="2"/>
      <c r="F190" s="2"/>
      <c r="G190" s="3"/>
      <c r="H190" s="3"/>
      <c r="I190" s="28"/>
      <c r="J190" s="39"/>
      <c r="K190" s="39"/>
      <c r="L190" s="39"/>
    </row>
    <row r="191" spans="1:12" x14ac:dyDescent="0.2">
      <c r="A191" s="2"/>
      <c r="B191" s="42">
        <v>5021</v>
      </c>
      <c r="C191" s="42" t="s">
        <v>115</v>
      </c>
      <c r="D191" s="42"/>
      <c r="E191" s="42"/>
      <c r="F191" s="42"/>
      <c r="G191" s="43">
        <v>0</v>
      </c>
      <c r="H191" s="43">
        <v>5541</v>
      </c>
      <c r="I191" s="44">
        <v>0</v>
      </c>
      <c r="J191" s="39">
        <v>0</v>
      </c>
      <c r="K191" s="39"/>
      <c r="L191" s="39"/>
    </row>
    <row r="192" spans="1:12" x14ac:dyDescent="0.2">
      <c r="A192" s="2"/>
      <c r="B192" s="42">
        <v>5164</v>
      </c>
      <c r="C192" s="42" t="s">
        <v>117</v>
      </c>
      <c r="D192" s="42"/>
      <c r="E192" s="42"/>
      <c r="F192" s="42"/>
      <c r="G192" s="43">
        <v>0</v>
      </c>
      <c r="H192" s="43">
        <v>2000</v>
      </c>
      <c r="I192" s="44">
        <v>0</v>
      </c>
      <c r="J192" s="39">
        <v>0</v>
      </c>
      <c r="K192" s="39"/>
      <c r="L192" s="39"/>
    </row>
    <row r="193" spans="1:12" x14ac:dyDescent="0.2">
      <c r="A193" s="2"/>
      <c r="B193" s="42">
        <v>5173</v>
      </c>
      <c r="C193" s="42" t="s">
        <v>136</v>
      </c>
      <c r="D193" s="42"/>
      <c r="E193" s="42"/>
      <c r="F193" s="42"/>
      <c r="G193" s="43">
        <v>0</v>
      </c>
      <c r="H193" s="43">
        <v>472</v>
      </c>
      <c r="I193" s="44">
        <v>0</v>
      </c>
      <c r="J193" s="39">
        <v>0</v>
      </c>
      <c r="K193" s="39"/>
      <c r="L193" s="39"/>
    </row>
    <row r="194" spans="1:12" x14ac:dyDescent="0.2">
      <c r="A194" s="2"/>
      <c r="B194" s="42">
        <v>5175</v>
      </c>
      <c r="C194" s="42" t="s">
        <v>137</v>
      </c>
      <c r="D194" s="42"/>
      <c r="E194" s="42"/>
      <c r="F194" s="42"/>
      <c r="G194" s="43">
        <v>0</v>
      </c>
      <c r="H194" s="43">
        <v>610</v>
      </c>
      <c r="I194" s="44">
        <v>0</v>
      </c>
      <c r="J194" s="39">
        <v>0</v>
      </c>
      <c r="K194" s="39"/>
      <c r="L194" s="39"/>
    </row>
    <row r="195" spans="1:12" x14ac:dyDescent="0.2">
      <c r="A195" s="2">
        <v>6114</v>
      </c>
      <c r="B195" s="2"/>
      <c r="C195" s="2"/>
      <c r="D195" s="2"/>
      <c r="E195" s="2"/>
      <c r="F195" s="2"/>
      <c r="G195" s="3">
        <v>0</v>
      </c>
      <c r="H195" s="3">
        <f>SUM(H191:H194)</f>
        <v>8623</v>
      </c>
      <c r="I195" s="28">
        <v>0</v>
      </c>
      <c r="J195" s="39">
        <v>0</v>
      </c>
      <c r="K195" s="39"/>
      <c r="L195" s="39"/>
    </row>
    <row r="196" spans="1:12" x14ac:dyDescent="0.2">
      <c r="A196" s="2"/>
      <c r="B196" s="2"/>
      <c r="C196" s="2"/>
      <c r="D196" s="2"/>
      <c r="E196" s="2"/>
      <c r="F196" s="2"/>
      <c r="G196" s="3"/>
      <c r="H196" s="3"/>
      <c r="I196" s="28"/>
      <c r="J196" s="39"/>
      <c r="K196" s="39"/>
      <c r="L196" s="39"/>
    </row>
    <row r="197" spans="1:12" x14ac:dyDescent="0.2">
      <c r="A197" s="2">
        <v>6115</v>
      </c>
      <c r="B197" s="2"/>
      <c r="C197" s="2" t="s">
        <v>138</v>
      </c>
      <c r="D197" s="2"/>
      <c r="E197" s="2"/>
      <c r="F197" s="2"/>
      <c r="G197" s="3"/>
      <c r="H197" s="3"/>
      <c r="I197" s="28"/>
      <c r="J197" s="39"/>
      <c r="K197" s="39"/>
      <c r="L197" s="39"/>
    </row>
    <row r="198" spans="1:12" x14ac:dyDescent="0.2">
      <c r="A198" s="2"/>
      <c r="B198" s="42">
        <v>5021</v>
      </c>
      <c r="C198" s="42" t="s">
        <v>120</v>
      </c>
      <c r="D198" s="42"/>
      <c r="E198" s="42"/>
      <c r="F198" s="42"/>
      <c r="G198" s="43">
        <v>0</v>
      </c>
      <c r="H198" s="43">
        <v>8159</v>
      </c>
      <c r="I198" s="44">
        <v>0</v>
      </c>
      <c r="J198" s="39">
        <v>0</v>
      </c>
      <c r="K198" s="39"/>
      <c r="L198" s="39"/>
    </row>
    <row r="199" spans="1:12" x14ac:dyDescent="0.2">
      <c r="A199" s="2"/>
      <c r="B199" s="42">
        <v>5139</v>
      </c>
      <c r="C199" s="42" t="s">
        <v>79</v>
      </c>
      <c r="D199" s="42"/>
      <c r="E199" s="42"/>
      <c r="F199" s="42"/>
      <c r="G199" s="43">
        <v>0</v>
      </c>
      <c r="H199" s="43">
        <v>1713</v>
      </c>
      <c r="I199" s="44">
        <v>0</v>
      </c>
      <c r="J199" s="39">
        <v>0</v>
      </c>
      <c r="K199" s="39"/>
      <c r="L199" s="39"/>
    </row>
    <row r="200" spans="1:12" x14ac:dyDescent="0.2">
      <c r="A200" s="2"/>
      <c r="B200" s="42">
        <v>5164</v>
      </c>
      <c r="C200" s="42" t="s">
        <v>117</v>
      </c>
      <c r="D200" s="42"/>
      <c r="E200" s="42"/>
      <c r="F200" s="42"/>
      <c r="G200" s="43">
        <v>0</v>
      </c>
      <c r="H200" s="43">
        <v>2000</v>
      </c>
      <c r="I200" s="44">
        <v>0</v>
      </c>
      <c r="J200" s="39">
        <v>0</v>
      </c>
      <c r="K200" s="39"/>
      <c r="L200" s="39"/>
    </row>
    <row r="201" spans="1:12" x14ac:dyDescent="0.2">
      <c r="A201" s="2"/>
      <c r="B201" s="42">
        <v>5169</v>
      </c>
      <c r="C201" s="42" t="s">
        <v>37</v>
      </c>
      <c r="D201" s="42"/>
      <c r="E201" s="42"/>
      <c r="F201" s="42"/>
      <c r="G201" s="43">
        <v>0</v>
      </c>
      <c r="H201" s="43">
        <v>600</v>
      </c>
      <c r="I201" s="44">
        <v>0</v>
      </c>
      <c r="J201" s="39">
        <v>0</v>
      </c>
      <c r="K201" s="39"/>
      <c r="L201" s="39"/>
    </row>
    <row r="202" spans="1:12" x14ac:dyDescent="0.2">
      <c r="A202" s="2"/>
      <c r="B202" s="42">
        <v>5173</v>
      </c>
      <c r="C202" s="42" t="s">
        <v>136</v>
      </c>
      <c r="D202" s="42"/>
      <c r="E202" s="42"/>
      <c r="F202" s="42"/>
      <c r="G202" s="43">
        <v>0</v>
      </c>
      <c r="H202" s="43">
        <v>484</v>
      </c>
      <c r="I202" s="44">
        <v>0</v>
      </c>
      <c r="J202" s="39">
        <v>0</v>
      </c>
      <c r="K202" s="39"/>
      <c r="L202" s="39"/>
    </row>
    <row r="203" spans="1:12" x14ac:dyDescent="0.2">
      <c r="A203" s="2"/>
      <c r="B203" s="42">
        <v>5175</v>
      </c>
      <c r="C203" s="42" t="s">
        <v>139</v>
      </c>
      <c r="D203" s="42"/>
      <c r="E203" s="42"/>
      <c r="F203" s="42"/>
      <c r="G203" s="43">
        <v>0</v>
      </c>
      <c r="H203" s="43">
        <v>732</v>
      </c>
      <c r="I203" s="44">
        <v>0</v>
      </c>
      <c r="J203" s="39">
        <v>0</v>
      </c>
      <c r="K203" s="39"/>
      <c r="L203" s="39"/>
    </row>
    <row r="204" spans="1:12" x14ac:dyDescent="0.2">
      <c r="A204" s="2">
        <v>6115</v>
      </c>
      <c r="B204" s="2"/>
      <c r="C204" s="2"/>
      <c r="D204" s="2"/>
      <c r="E204" s="2"/>
      <c r="F204" s="2"/>
      <c r="G204" s="3">
        <v>0</v>
      </c>
      <c r="H204" s="3">
        <f>SUM(H198:H203)</f>
        <v>13688</v>
      </c>
      <c r="I204" s="28">
        <v>0</v>
      </c>
      <c r="J204" s="39">
        <v>0</v>
      </c>
      <c r="K204" s="39"/>
      <c r="L204" s="39"/>
    </row>
    <row r="205" spans="1:12" x14ac:dyDescent="0.2">
      <c r="A205" s="2"/>
      <c r="B205" s="2"/>
      <c r="C205" s="2"/>
      <c r="D205" s="2"/>
      <c r="E205" s="2"/>
      <c r="F205" s="2"/>
      <c r="G205" s="3"/>
      <c r="H205" s="3"/>
      <c r="I205" s="28"/>
      <c r="J205" s="39"/>
      <c r="K205" s="39"/>
      <c r="L205" s="39"/>
    </row>
    <row r="206" spans="1:12" x14ac:dyDescent="0.2">
      <c r="A206" s="2">
        <v>6117</v>
      </c>
      <c r="B206" s="2"/>
      <c r="C206" s="2" t="s">
        <v>114</v>
      </c>
      <c r="D206" s="2"/>
      <c r="E206" s="2"/>
      <c r="F206" s="2"/>
      <c r="G206" s="3"/>
      <c r="H206" s="3"/>
      <c r="I206" s="28"/>
      <c r="J206" s="39"/>
      <c r="K206" s="39"/>
      <c r="L206" s="39"/>
    </row>
    <row r="207" spans="1:12" x14ac:dyDescent="0.2">
      <c r="A207" s="2"/>
      <c r="B207" s="42">
        <v>5021</v>
      </c>
      <c r="C207" s="42" t="s">
        <v>115</v>
      </c>
      <c r="D207" s="42"/>
      <c r="E207" s="42"/>
      <c r="F207" s="42"/>
      <c r="G207" s="43">
        <v>7915</v>
      </c>
      <c r="H207" s="43">
        <v>0</v>
      </c>
      <c r="I207" s="44">
        <v>0</v>
      </c>
      <c r="J207" s="39">
        <v>0</v>
      </c>
      <c r="K207" s="39"/>
      <c r="L207" s="39"/>
    </row>
    <row r="208" spans="1:12" x14ac:dyDescent="0.2">
      <c r="A208" s="2"/>
      <c r="B208" s="42">
        <v>5032</v>
      </c>
      <c r="C208" s="42" t="s">
        <v>116</v>
      </c>
      <c r="D208" s="42"/>
      <c r="E208" s="42"/>
      <c r="F208" s="42"/>
      <c r="G208" s="43">
        <v>630</v>
      </c>
      <c r="H208" s="43">
        <v>0</v>
      </c>
      <c r="I208" s="44">
        <v>0</v>
      </c>
      <c r="J208" s="39">
        <v>0</v>
      </c>
      <c r="K208" s="39"/>
      <c r="L208" s="39"/>
    </row>
    <row r="209" spans="1:12" x14ac:dyDescent="0.2">
      <c r="A209" s="2"/>
      <c r="B209" s="42">
        <v>5139</v>
      </c>
      <c r="C209" s="42" t="s">
        <v>79</v>
      </c>
      <c r="D209" s="42"/>
      <c r="E209" s="42"/>
      <c r="F209" s="42"/>
      <c r="G209" s="43">
        <v>6948</v>
      </c>
      <c r="H209" s="43">
        <v>0</v>
      </c>
      <c r="I209" s="44">
        <v>0</v>
      </c>
      <c r="J209" s="39">
        <v>0</v>
      </c>
      <c r="K209" s="39"/>
      <c r="L209" s="39"/>
    </row>
    <row r="210" spans="1:12" x14ac:dyDescent="0.2">
      <c r="A210" s="2"/>
      <c r="B210" s="42">
        <v>5164</v>
      </c>
      <c r="C210" s="42" t="s">
        <v>117</v>
      </c>
      <c r="D210" s="42"/>
      <c r="E210" s="42"/>
      <c r="F210" s="42"/>
      <c r="G210" s="43">
        <v>2000</v>
      </c>
      <c r="H210" s="43">
        <v>0</v>
      </c>
      <c r="I210" s="44">
        <v>0</v>
      </c>
      <c r="J210" s="39">
        <v>0</v>
      </c>
      <c r="K210" s="39"/>
      <c r="L210" s="39"/>
    </row>
    <row r="211" spans="1:12" x14ac:dyDescent="0.2">
      <c r="A211" s="2"/>
      <c r="B211" s="42">
        <v>5173</v>
      </c>
      <c r="C211" s="42" t="s">
        <v>118</v>
      </c>
      <c r="D211" s="42"/>
      <c r="E211" s="42"/>
      <c r="F211" s="42"/>
      <c r="G211" s="43">
        <v>462</v>
      </c>
      <c r="H211" s="43">
        <v>0</v>
      </c>
      <c r="I211" s="44">
        <v>0</v>
      </c>
      <c r="J211" s="39">
        <v>0</v>
      </c>
      <c r="K211" s="39"/>
      <c r="L211" s="39"/>
    </row>
    <row r="212" spans="1:12" x14ac:dyDescent="0.2">
      <c r="A212" s="2"/>
      <c r="B212" s="42">
        <v>5175</v>
      </c>
      <c r="C212" s="42" t="s">
        <v>119</v>
      </c>
      <c r="D212" s="42"/>
      <c r="E212" s="42"/>
      <c r="F212" s="42"/>
      <c r="G212" s="43">
        <v>600</v>
      </c>
      <c r="H212" s="43">
        <v>0</v>
      </c>
      <c r="I212" s="44">
        <v>0</v>
      </c>
      <c r="J212" s="39">
        <v>0</v>
      </c>
      <c r="K212" s="39"/>
      <c r="L212" s="39"/>
    </row>
    <row r="213" spans="1:12" x14ac:dyDescent="0.2">
      <c r="A213" s="2"/>
      <c r="B213" s="2"/>
      <c r="C213" s="2"/>
      <c r="D213" s="2"/>
      <c r="E213" s="2"/>
      <c r="F213" s="2"/>
      <c r="G213" s="3">
        <f>SUM(G207:G212)</f>
        <v>18555</v>
      </c>
      <c r="H213" s="3">
        <f>SUM(H207:H212)</f>
        <v>0</v>
      </c>
      <c r="I213" s="28">
        <v>0</v>
      </c>
      <c r="J213" s="39">
        <v>0</v>
      </c>
      <c r="K213" s="39"/>
      <c r="L213" s="39"/>
    </row>
    <row r="214" spans="1:12" x14ac:dyDescent="0.2">
      <c r="A214" s="2"/>
      <c r="B214" s="2"/>
      <c r="C214" s="2"/>
      <c r="D214" s="2"/>
      <c r="E214" s="2"/>
      <c r="F214" s="2"/>
      <c r="G214" s="3"/>
      <c r="H214" s="3"/>
      <c r="I214" s="28"/>
      <c r="J214" s="39"/>
      <c r="K214" s="39"/>
      <c r="L214" s="39"/>
    </row>
    <row r="215" spans="1:12" x14ac:dyDescent="0.2">
      <c r="A215" s="2">
        <v>6149</v>
      </c>
      <c r="B215" s="2"/>
      <c r="C215" s="2" t="s">
        <v>140</v>
      </c>
      <c r="D215" s="2"/>
      <c r="E215" s="2"/>
      <c r="F215" s="2"/>
      <c r="G215" s="3"/>
      <c r="H215" s="3"/>
      <c r="I215" s="28"/>
      <c r="J215" s="39"/>
      <c r="K215" s="39"/>
      <c r="L215" s="39"/>
    </row>
    <row r="216" spans="1:12" s="42" customFormat="1" x14ac:dyDescent="0.2">
      <c r="B216" s="42">
        <v>5139</v>
      </c>
      <c r="C216" s="42" t="s">
        <v>79</v>
      </c>
      <c r="G216" s="43">
        <v>0</v>
      </c>
      <c r="H216" s="43">
        <v>4586</v>
      </c>
      <c r="I216" s="44">
        <v>0</v>
      </c>
      <c r="J216" s="43">
        <v>0</v>
      </c>
      <c r="K216" s="43"/>
      <c r="L216" s="43"/>
    </row>
    <row r="217" spans="1:12" x14ac:dyDescent="0.2">
      <c r="A217" s="2"/>
      <c r="B217" s="2"/>
      <c r="C217" s="2"/>
      <c r="D217" s="2"/>
      <c r="E217" s="2"/>
      <c r="F217" s="2"/>
      <c r="G217" s="3">
        <v>0</v>
      </c>
      <c r="H217" s="3">
        <f>SUM(H216)</f>
        <v>4586</v>
      </c>
      <c r="I217" s="28">
        <v>0</v>
      </c>
      <c r="J217" s="39">
        <v>0</v>
      </c>
      <c r="K217" s="39"/>
      <c r="L217" s="39"/>
    </row>
    <row r="218" spans="1:12" x14ac:dyDescent="0.2">
      <c r="G218" s="39"/>
      <c r="H218" s="39"/>
      <c r="I218" s="26"/>
      <c r="J218" s="39"/>
      <c r="K218" s="39"/>
      <c r="L218" s="39"/>
    </row>
    <row r="219" spans="1:12" x14ac:dyDescent="0.2">
      <c r="A219" s="2">
        <v>6171</v>
      </c>
      <c r="B219" s="2"/>
      <c r="C219" s="2" t="s">
        <v>25</v>
      </c>
      <c r="D219" s="2"/>
      <c r="G219" s="39"/>
      <c r="H219" s="39"/>
      <c r="I219" s="26"/>
      <c r="J219" s="39"/>
      <c r="K219" s="39"/>
      <c r="L219" s="39"/>
    </row>
    <row r="220" spans="1:12" x14ac:dyDescent="0.2">
      <c r="B220">
        <v>5011</v>
      </c>
      <c r="C220" t="s">
        <v>61</v>
      </c>
      <c r="G220" s="39">
        <v>148687.4</v>
      </c>
      <c r="H220" s="39">
        <v>50746</v>
      </c>
      <c r="I220" s="26">
        <v>48000</v>
      </c>
      <c r="J220" s="39">
        <v>0</v>
      </c>
      <c r="K220" s="39"/>
      <c r="L220" s="39"/>
    </row>
    <row r="221" spans="1:12" x14ac:dyDescent="0.2">
      <c r="B221">
        <v>5021</v>
      </c>
      <c r="C221" t="s">
        <v>120</v>
      </c>
      <c r="G221" s="39">
        <v>160184</v>
      </c>
      <c r="H221" s="39">
        <v>287414</v>
      </c>
      <c r="I221" s="26">
        <v>290000</v>
      </c>
      <c r="J221" s="39">
        <v>205146</v>
      </c>
      <c r="K221" s="39"/>
      <c r="L221" s="39"/>
    </row>
    <row r="222" spans="1:12" x14ac:dyDescent="0.2">
      <c r="B222">
        <v>5031</v>
      </c>
      <c r="C222" t="s">
        <v>59</v>
      </c>
      <c r="G222" s="39">
        <v>51005.8</v>
      </c>
      <c r="H222" s="39">
        <v>53445</v>
      </c>
      <c r="I222" s="26">
        <v>61000</v>
      </c>
      <c r="J222" s="39">
        <v>29222</v>
      </c>
      <c r="K222" s="39"/>
      <c r="L222" s="39"/>
    </row>
    <row r="223" spans="1:12" x14ac:dyDescent="0.2">
      <c r="B223">
        <v>5032</v>
      </c>
      <c r="C223" t="s">
        <v>151</v>
      </c>
      <c r="G223" s="39">
        <v>20430.2</v>
      </c>
      <c r="H223" s="39">
        <v>22603</v>
      </c>
      <c r="I223" s="26">
        <v>26000</v>
      </c>
      <c r="J223" s="39">
        <v>13780</v>
      </c>
      <c r="K223" s="39"/>
      <c r="L223" s="39"/>
    </row>
    <row r="224" spans="1:12" x14ac:dyDescent="0.2">
      <c r="B224">
        <v>5136</v>
      </c>
      <c r="C224" t="s">
        <v>62</v>
      </c>
      <c r="G224" s="39">
        <v>16670</v>
      </c>
      <c r="H224" s="39">
        <v>8741</v>
      </c>
      <c r="I224" s="26">
        <v>10000</v>
      </c>
      <c r="J224" s="39">
        <v>9762</v>
      </c>
      <c r="K224" s="39"/>
      <c r="L224" s="39"/>
    </row>
    <row r="225" spans="2:12" x14ac:dyDescent="0.2">
      <c r="B225">
        <v>5137</v>
      </c>
      <c r="C225" t="s">
        <v>80</v>
      </c>
      <c r="G225" s="39">
        <v>146987.68</v>
      </c>
      <c r="H225" s="39">
        <v>67478</v>
      </c>
      <c r="I225" s="26">
        <v>70000</v>
      </c>
      <c r="J225" s="52">
        <v>5175</v>
      </c>
      <c r="K225" s="39"/>
      <c r="L225" s="39"/>
    </row>
    <row r="226" spans="2:12" x14ac:dyDescent="0.2">
      <c r="B226">
        <v>5139</v>
      </c>
      <c r="C226" t="s">
        <v>49</v>
      </c>
      <c r="G226" s="39">
        <v>74717</v>
      </c>
      <c r="H226" s="39">
        <v>80223.31</v>
      </c>
      <c r="I226" s="26">
        <v>70000</v>
      </c>
      <c r="J226" s="52">
        <v>32709.5</v>
      </c>
      <c r="K226" s="39"/>
      <c r="L226" s="39"/>
    </row>
    <row r="227" spans="2:12" x14ac:dyDescent="0.2">
      <c r="B227">
        <v>5154</v>
      </c>
      <c r="C227" t="s">
        <v>42</v>
      </c>
      <c r="G227" s="39">
        <v>166846</v>
      </c>
      <c r="H227" s="39">
        <v>188417</v>
      </c>
      <c r="I227" s="26">
        <v>150000</v>
      </c>
      <c r="J227" s="39">
        <v>150112</v>
      </c>
      <c r="K227" s="39"/>
      <c r="L227" s="39"/>
    </row>
    <row r="228" spans="2:12" x14ac:dyDescent="0.2">
      <c r="B228">
        <v>5156</v>
      </c>
      <c r="C228" t="s">
        <v>63</v>
      </c>
      <c r="G228" s="39">
        <v>13033</v>
      </c>
      <c r="H228" s="39">
        <v>19682</v>
      </c>
      <c r="I228" s="26">
        <v>30000</v>
      </c>
      <c r="J228" s="52">
        <v>6245</v>
      </c>
      <c r="K228" s="39"/>
      <c r="L228" s="39"/>
    </row>
    <row r="229" spans="2:12" x14ac:dyDescent="0.2">
      <c r="B229">
        <v>5161</v>
      </c>
      <c r="C229" t="s">
        <v>64</v>
      </c>
      <c r="G229" s="39">
        <v>10870.8</v>
      </c>
      <c r="H229" s="39">
        <v>10403</v>
      </c>
      <c r="I229" s="26">
        <v>11000</v>
      </c>
      <c r="J229" s="39">
        <v>7818</v>
      </c>
      <c r="K229" s="39"/>
      <c r="L229" s="39"/>
    </row>
    <row r="230" spans="2:12" x14ac:dyDescent="0.2">
      <c r="B230">
        <v>5162</v>
      </c>
      <c r="C230" t="s">
        <v>65</v>
      </c>
      <c r="G230" s="39">
        <v>17730.22</v>
      </c>
      <c r="H230" s="39">
        <v>13608</v>
      </c>
      <c r="I230" s="26">
        <v>18000</v>
      </c>
      <c r="J230" s="39">
        <v>14364</v>
      </c>
      <c r="K230" s="39"/>
      <c r="L230" s="39"/>
    </row>
    <row r="231" spans="2:12" x14ac:dyDescent="0.2">
      <c r="B231">
        <v>5163</v>
      </c>
      <c r="C231" t="s">
        <v>66</v>
      </c>
      <c r="G231" s="39">
        <v>15964</v>
      </c>
      <c r="H231" s="39">
        <v>31032</v>
      </c>
      <c r="I231" s="26">
        <v>22000</v>
      </c>
      <c r="J231" s="39">
        <v>7029</v>
      </c>
      <c r="K231" s="39"/>
      <c r="L231" s="39"/>
    </row>
    <row r="232" spans="2:12" x14ac:dyDescent="0.2">
      <c r="B232">
        <v>5166</v>
      </c>
      <c r="C232" t="s">
        <v>67</v>
      </c>
      <c r="G232" s="39">
        <v>31908</v>
      </c>
      <c r="H232" s="39">
        <v>47818</v>
      </c>
      <c r="I232" s="26">
        <v>40000</v>
      </c>
      <c r="J232" s="39">
        <v>34081</v>
      </c>
      <c r="K232" s="39"/>
      <c r="L232" s="39"/>
    </row>
    <row r="233" spans="2:12" x14ac:dyDescent="0.2">
      <c r="B233">
        <v>5167</v>
      </c>
      <c r="C233" t="s">
        <v>68</v>
      </c>
      <c r="G233" s="39">
        <v>4093</v>
      </c>
      <c r="H233" s="39">
        <v>12400</v>
      </c>
      <c r="I233" s="26">
        <v>15000</v>
      </c>
      <c r="J233" s="52">
        <v>1620</v>
      </c>
      <c r="K233" s="39"/>
      <c r="L233" s="39"/>
    </row>
    <row r="234" spans="2:12" x14ac:dyDescent="0.2">
      <c r="B234">
        <v>5169</v>
      </c>
      <c r="C234" t="s">
        <v>37</v>
      </c>
      <c r="G234" s="39">
        <v>122801.17</v>
      </c>
      <c r="H234" s="39">
        <v>183003.8</v>
      </c>
      <c r="I234" s="26">
        <v>170000</v>
      </c>
      <c r="J234" s="52">
        <v>77794.399999999994</v>
      </c>
      <c r="K234" s="39"/>
      <c r="L234" s="39"/>
    </row>
    <row r="235" spans="2:12" x14ac:dyDescent="0.2">
      <c r="B235">
        <v>5171</v>
      </c>
      <c r="C235" t="s">
        <v>69</v>
      </c>
      <c r="G235" s="39">
        <v>10380</v>
      </c>
      <c r="H235" s="39">
        <v>22024</v>
      </c>
      <c r="I235" s="26">
        <v>41000</v>
      </c>
      <c r="J235" s="39">
        <v>8880</v>
      </c>
      <c r="K235" s="39"/>
      <c r="L235" s="39"/>
    </row>
    <row r="236" spans="2:12" x14ac:dyDescent="0.2">
      <c r="B236">
        <v>5173</v>
      </c>
      <c r="C236" t="s">
        <v>136</v>
      </c>
      <c r="G236" s="39">
        <v>0</v>
      </c>
      <c r="H236" s="39">
        <v>3336</v>
      </c>
      <c r="I236" s="26">
        <v>0</v>
      </c>
      <c r="J236" s="39">
        <v>17122</v>
      </c>
      <c r="K236" s="39"/>
      <c r="L236" s="39"/>
    </row>
    <row r="237" spans="2:12" x14ac:dyDescent="0.2">
      <c r="B237">
        <v>5175</v>
      </c>
      <c r="C237" t="s">
        <v>121</v>
      </c>
      <c r="G237" s="39">
        <v>30</v>
      </c>
      <c r="H237" s="39">
        <v>12558</v>
      </c>
      <c r="I237" s="26">
        <v>0</v>
      </c>
      <c r="J237" s="39">
        <v>1913</v>
      </c>
      <c r="K237" s="39"/>
      <c r="L237" s="39"/>
    </row>
    <row r="238" spans="2:12" x14ac:dyDescent="0.2">
      <c r="B238">
        <v>5182</v>
      </c>
      <c r="C238" t="s">
        <v>152</v>
      </c>
      <c r="G238" s="39">
        <v>0</v>
      </c>
      <c r="H238" s="39">
        <v>0</v>
      </c>
      <c r="I238" s="26">
        <v>0</v>
      </c>
      <c r="J238" s="39">
        <v>67630</v>
      </c>
      <c r="K238" s="39"/>
      <c r="L238" s="39"/>
    </row>
    <row r="239" spans="2:12" x14ac:dyDescent="0.2">
      <c r="B239">
        <v>5191</v>
      </c>
      <c r="C239" t="s">
        <v>141</v>
      </c>
      <c r="G239" s="39">
        <v>0</v>
      </c>
      <c r="H239" s="39">
        <v>75</v>
      </c>
      <c r="I239" s="26">
        <v>0</v>
      </c>
      <c r="J239" s="39">
        <v>0</v>
      </c>
      <c r="K239" s="39"/>
      <c r="L239" s="39"/>
    </row>
    <row r="240" spans="2:12" x14ac:dyDescent="0.2">
      <c r="B240">
        <v>5194</v>
      </c>
      <c r="C240" t="s">
        <v>51</v>
      </c>
      <c r="G240" s="39">
        <v>7132</v>
      </c>
      <c r="H240" s="39">
        <v>10108</v>
      </c>
      <c r="I240" s="26">
        <v>10000</v>
      </c>
      <c r="J240" s="39">
        <v>8931</v>
      </c>
      <c r="K240" s="39"/>
      <c r="L240" s="39"/>
    </row>
    <row r="241" spans="1:12" x14ac:dyDescent="0.2">
      <c r="B241">
        <v>5329</v>
      </c>
      <c r="C241" t="s">
        <v>70</v>
      </c>
      <c r="G241" s="39">
        <v>38900</v>
      </c>
      <c r="H241" s="39">
        <v>38900</v>
      </c>
      <c r="I241" s="26">
        <v>39000</v>
      </c>
      <c r="J241" s="39">
        <v>38900</v>
      </c>
      <c r="K241" s="39"/>
      <c r="L241" s="39"/>
    </row>
    <row r="242" spans="1:12" x14ac:dyDescent="0.2">
      <c r="B242">
        <v>5361</v>
      </c>
      <c r="C242" t="s">
        <v>71</v>
      </c>
      <c r="G242" s="39">
        <v>2120</v>
      </c>
      <c r="H242" s="39">
        <v>190</v>
      </c>
      <c r="I242" s="26">
        <v>2000</v>
      </c>
      <c r="J242" s="39">
        <v>1500</v>
      </c>
      <c r="K242" s="39"/>
      <c r="L242" s="39"/>
    </row>
    <row r="243" spans="1:12" x14ac:dyDescent="0.2">
      <c r="B243">
        <v>5362</v>
      </c>
      <c r="C243" t="s">
        <v>72</v>
      </c>
      <c r="G243" s="39">
        <v>18062</v>
      </c>
      <c r="H243" s="39">
        <v>19153</v>
      </c>
      <c r="I243" s="26">
        <v>20000</v>
      </c>
      <c r="J243" s="39">
        <v>15000</v>
      </c>
      <c r="K243" s="39"/>
      <c r="L243" s="39"/>
    </row>
    <row r="244" spans="1:12" x14ac:dyDescent="0.2">
      <c r="B244">
        <v>6130</v>
      </c>
      <c r="C244" t="s">
        <v>153</v>
      </c>
      <c r="G244" s="39">
        <v>0</v>
      </c>
      <c r="H244" s="39">
        <v>0</v>
      </c>
      <c r="I244" s="26">
        <v>0</v>
      </c>
      <c r="J244" s="65">
        <v>640000</v>
      </c>
      <c r="K244" s="39"/>
      <c r="L244" s="39"/>
    </row>
    <row r="245" spans="1:12" x14ac:dyDescent="0.2">
      <c r="A245" s="2">
        <v>6171</v>
      </c>
      <c r="B245" s="2"/>
      <c r="C245" s="2"/>
      <c r="D245" s="2"/>
      <c r="E245" s="2"/>
      <c r="F245" s="2"/>
      <c r="G245" s="3">
        <f>SUM(G220:G244)</f>
        <v>1078552.27</v>
      </c>
      <c r="H245" s="3">
        <f>SUM(H220:H244)</f>
        <v>1183358.1100000001</v>
      </c>
      <c r="I245" s="28">
        <f>SUM(I220:I244)</f>
        <v>1143000</v>
      </c>
      <c r="J245" s="45">
        <f>SUM(J220:J244)</f>
        <v>1394733.9</v>
      </c>
      <c r="K245" s="45"/>
      <c r="L245" s="45"/>
    </row>
    <row r="246" spans="1:12" x14ac:dyDescent="0.2">
      <c r="G246" s="39"/>
      <c r="H246" s="39"/>
      <c r="I246" s="26"/>
      <c r="J246" s="39"/>
      <c r="K246" s="39"/>
      <c r="L246" s="39"/>
    </row>
    <row r="247" spans="1:12" x14ac:dyDescent="0.2">
      <c r="A247" s="2">
        <v>6310</v>
      </c>
      <c r="B247" s="2"/>
      <c r="C247" s="2" t="s">
        <v>73</v>
      </c>
      <c r="D247" s="2"/>
      <c r="E247" s="2"/>
      <c r="G247" s="39"/>
      <c r="H247" s="39"/>
      <c r="J247" s="39"/>
      <c r="K247" s="39"/>
      <c r="L247" s="39"/>
    </row>
    <row r="248" spans="1:12" x14ac:dyDescent="0.2">
      <c r="B248">
        <v>5141</v>
      </c>
      <c r="C248" s="7" t="s">
        <v>75</v>
      </c>
      <c r="D248" s="7"/>
      <c r="G248" s="39">
        <v>0</v>
      </c>
      <c r="H248" s="39">
        <v>309288.3</v>
      </c>
      <c r="I248" s="26">
        <v>101000</v>
      </c>
      <c r="J248" s="39">
        <v>85536.4</v>
      </c>
      <c r="K248" s="39"/>
      <c r="L248" s="39"/>
    </row>
    <row r="249" spans="1:12" x14ac:dyDescent="0.2">
      <c r="B249">
        <v>5163</v>
      </c>
      <c r="C249" s="7" t="s">
        <v>76</v>
      </c>
      <c r="D249" s="7"/>
      <c r="E249" s="7"/>
      <c r="G249" s="39">
        <v>35541.4</v>
      </c>
      <c r="H249" s="39">
        <v>2159</v>
      </c>
      <c r="I249" s="26">
        <v>10000</v>
      </c>
      <c r="J249" s="39">
        <v>11883.5</v>
      </c>
      <c r="K249" s="39"/>
      <c r="L249" s="39"/>
    </row>
    <row r="250" spans="1:12" x14ac:dyDescent="0.2">
      <c r="A250" s="2">
        <v>6310</v>
      </c>
      <c r="B250" s="2"/>
      <c r="C250" s="2"/>
      <c r="D250" s="2"/>
      <c r="E250" s="2"/>
      <c r="F250" s="2"/>
      <c r="G250" s="3">
        <f>SUM(G248:G249)</f>
        <v>35541.4</v>
      </c>
      <c r="H250" s="3">
        <f>SUM(H248:H249)</f>
        <v>311447.3</v>
      </c>
      <c r="I250" s="28">
        <f>SUM(I248:I249)</f>
        <v>111000</v>
      </c>
      <c r="J250" s="45">
        <f>SUM(J248:J249)</f>
        <v>97419.9</v>
      </c>
      <c r="K250" s="45"/>
      <c r="L250" s="45"/>
    </row>
    <row r="251" spans="1:12" x14ac:dyDescent="0.2">
      <c r="G251" s="39"/>
      <c r="H251" s="39"/>
      <c r="I251" s="26"/>
      <c r="J251" s="39"/>
      <c r="K251" s="39"/>
      <c r="L251" s="39"/>
    </row>
    <row r="252" spans="1:12" x14ac:dyDescent="0.2">
      <c r="A252" s="2">
        <v>6320</v>
      </c>
      <c r="B252" s="2"/>
      <c r="C252" s="2" t="s">
        <v>74</v>
      </c>
      <c r="D252" s="2"/>
      <c r="G252" s="39"/>
      <c r="H252" s="39"/>
      <c r="I252" s="26"/>
      <c r="J252" s="39"/>
      <c r="K252" s="39"/>
      <c r="L252" s="39"/>
    </row>
    <row r="253" spans="1:12" x14ac:dyDescent="0.2">
      <c r="A253" s="2"/>
      <c r="B253" s="42">
        <v>5038</v>
      </c>
      <c r="C253" s="42" t="s">
        <v>142</v>
      </c>
      <c r="D253" s="42"/>
      <c r="E253" s="42"/>
      <c r="G253" s="39">
        <v>0</v>
      </c>
      <c r="H253" s="39">
        <v>959</v>
      </c>
      <c r="I253" s="26">
        <v>0</v>
      </c>
      <c r="J253" s="39">
        <v>606</v>
      </c>
      <c r="K253" s="39"/>
      <c r="L253" s="39"/>
    </row>
    <row r="254" spans="1:12" x14ac:dyDescent="0.2">
      <c r="B254">
        <v>5163</v>
      </c>
      <c r="C254" t="s">
        <v>66</v>
      </c>
      <c r="G254" s="39">
        <v>909</v>
      </c>
      <c r="H254" s="39">
        <v>0</v>
      </c>
      <c r="I254" s="26">
        <v>30000</v>
      </c>
      <c r="J254" s="39">
        <v>8406</v>
      </c>
      <c r="K254" s="39"/>
      <c r="L254" s="39"/>
    </row>
    <row r="255" spans="1:12" x14ac:dyDescent="0.2">
      <c r="A255" s="2">
        <v>6320</v>
      </c>
      <c r="B255" s="2"/>
      <c r="C255" s="2"/>
      <c r="D255" s="2"/>
      <c r="E255" s="2"/>
      <c r="F255" s="2"/>
      <c r="G255" s="3">
        <f>SUM(G254)</f>
        <v>909</v>
      </c>
      <c r="H255" s="3">
        <f>SUM(H253:H254)</f>
        <v>959</v>
      </c>
      <c r="I255" s="28">
        <v>30000</v>
      </c>
      <c r="J255" s="45">
        <f>SUM(J253:J254)</f>
        <v>9012</v>
      </c>
      <c r="K255" s="45"/>
      <c r="L255" s="45"/>
    </row>
    <row r="256" spans="1:12" x14ac:dyDescent="0.2">
      <c r="A256" s="2"/>
      <c r="B256" s="2"/>
      <c r="C256" s="2"/>
      <c r="D256" s="2"/>
      <c r="E256" s="2"/>
      <c r="F256" s="2"/>
      <c r="G256" s="3"/>
      <c r="H256" s="3"/>
      <c r="I256" s="28"/>
      <c r="J256" s="39"/>
      <c r="K256" s="39"/>
      <c r="L256" s="39"/>
    </row>
    <row r="257" spans="1:12" x14ac:dyDescent="0.2">
      <c r="A257" s="2">
        <v>6399</v>
      </c>
      <c r="B257" s="2"/>
      <c r="C257" s="2" t="s">
        <v>122</v>
      </c>
      <c r="D257" s="2"/>
      <c r="E257" s="2"/>
      <c r="F257" s="2"/>
      <c r="G257" s="3"/>
      <c r="H257" s="3"/>
      <c r="I257" s="28"/>
      <c r="J257" s="39"/>
      <c r="K257" s="39"/>
      <c r="L257" s="39"/>
    </row>
    <row r="258" spans="1:12" x14ac:dyDescent="0.2">
      <c r="A258" s="2"/>
      <c r="B258" s="42">
        <v>5362</v>
      </c>
      <c r="C258" s="42" t="s">
        <v>123</v>
      </c>
      <c r="D258" s="42"/>
      <c r="E258" s="42"/>
      <c r="F258" s="42"/>
      <c r="G258" s="43">
        <v>112731</v>
      </c>
      <c r="H258" s="43">
        <v>0</v>
      </c>
      <c r="I258" s="44">
        <v>0</v>
      </c>
      <c r="J258" s="39">
        <v>0</v>
      </c>
      <c r="K258" s="39"/>
      <c r="L258" s="39"/>
    </row>
    <row r="259" spans="1:12" x14ac:dyDescent="0.2">
      <c r="A259" s="2">
        <v>6399</v>
      </c>
      <c r="B259" s="2"/>
      <c r="C259" s="2"/>
      <c r="D259" s="2"/>
      <c r="E259" s="2"/>
      <c r="F259" s="2"/>
      <c r="G259" s="3">
        <f>SUM(G258)</f>
        <v>112731</v>
      </c>
      <c r="H259" s="3">
        <v>0</v>
      </c>
      <c r="I259" s="28">
        <v>0</v>
      </c>
      <c r="J259" s="39">
        <v>0</v>
      </c>
      <c r="K259" s="39"/>
      <c r="L259" s="39"/>
    </row>
    <row r="260" spans="1:12" ht="13.5" thickBot="1" x14ac:dyDescent="0.25">
      <c r="G260" s="39"/>
      <c r="H260" s="39"/>
      <c r="I260" s="26"/>
      <c r="J260" s="39"/>
      <c r="K260" s="39"/>
      <c r="L260" s="39"/>
    </row>
    <row r="261" spans="1:12" ht="16.5" thickBot="1" x14ac:dyDescent="0.3">
      <c r="A261" s="12" t="s">
        <v>26</v>
      </c>
      <c r="B261" s="13"/>
      <c r="C261" s="13"/>
      <c r="D261" s="13"/>
      <c r="E261" s="13"/>
      <c r="F261" s="13"/>
      <c r="G261" s="14">
        <f>G259+G255+G250+G245+G213+G188+G181+G173+G169+G165+G155+G151+G147+G142+G138+G134+G130+G116+G109+G101+G97+G92</f>
        <v>10506689.089999998</v>
      </c>
      <c r="H261" s="14">
        <f>H259+H255+H250+H245+H217+H213+H204+H195+H188+H181+H177+H173+H169+H165+H161+H155+H151+H147+H142+H138+H134+H130+H116+H109+H101+H97+H92</f>
        <v>19929608.610000003</v>
      </c>
      <c r="I261" s="30">
        <f>I255+I250+I245+I188+I181+I173+I169+I165+I155+I151+I147+I138+I142+I134+I130+I116+I109+I101+I92</f>
        <v>4046000</v>
      </c>
      <c r="J261" s="59">
        <f>J259+J255+J250+J245+J217+J213+J204+J195+J188+J181+J177+J173+J169+J165+J161+J155+J151+J147+J142+J138+J134+J130+J116+J109+J101+J97+J92</f>
        <v>3629098.96</v>
      </c>
      <c r="K261" s="67"/>
      <c r="L261" s="68"/>
    </row>
    <row r="262" spans="1:12" x14ac:dyDescent="0.2">
      <c r="C262" t="s">
        <v>33</v>
      </c>
      <c r="G262" s="39"/>
      <c r="H262" s="39"/>
      <c r="I262" s="26"/>
      <c r="J262" s="39"/>
      <c r="K262" s="39"/>
      <c r="L262" s="39"/>
    </row>
    <row r="263" spans="1:12" x14ac:dyDescent="0.2">
      <c r="C263" t="s">
        <v>82</v>
      </c>
      <c r="G263" s="47"/>
      <c r="H263" s="39"/>
      <c r="I263" s="26">
        <v>426000</v>
      </c>
      <c r="J263" s="39">
        <v>450000</v>
      </c>
      <c r="K263" s="39"/>
      <c r="L263" s="39"/>
    </row>
    <row r="264" spans="1:12" ht="13.5" thickBot="1" x14ac:dyDescent="0.25">
      <c r="G264" s="39"/>
      <c r="H264" s="39"/>
      <c r="I264" s="26"/>
      <c r="J264" s="39"/>
      <c r="K264" s="39"/>
      <c r="L264" s="39"/>
    </row>
    <row r="265" spans="1:12" ht="16.5" thickBot="1" x14ac:dyDescent="0.3">
      <c r="A265" s="12" t="s">
        <v>27</v>
      </c>
      <c r="B265" s="13"/>
      <c r="C265" s="13"/>
      <c r="D265" s="13"/>
      <c r="E265" s="13"/>
      <c r="F265" s="13"/>
      <c r="G265" s="48"/>
      <c r="H265" s="14"/>
      <c r="I265" s="35">
        <f>I261+I263</f>
        <v>4472000</v>
      </c>
      <c r="J265" s="66">
        <f>SUM(J261:J264)</f>
        <v>4079098.96</v>
      </c>
      <c r="K265" s="57"/>
      <c r="L265" s="58"/>
    </row>
    <row r="266" spans="1:12" x14ac:dyDescent="0.2">
      <c r="G266" s="39"/>
      <c r="H266" s="39"/>
      <c r="I266" s="26"/>
      <c r="J266" s="39"/>
      <c r="K266" s="39"/>
      <c r="L266" s="39"/>
    </row>
    <row r="267" spans="1:12" ht="13.5" thickBot="1" x14ac:dyDescent="0.25">
      <c r="G267" s="39"/>
      <c r="H267" s="39"/>
      <c r="I267" s="26"/>
      <c r="J267" s="39"/>
      <c r="K267" s="39"/>
      <c r="L267" s="39"/>
    </row>
    <row r="268" spans="1:12" x14ac:dyDescent="0.2">
      <c r="A268" s="15"/>
      <c r="B268" s="16" t="s">
        <v>28</v>
      </c>
      <c r="C268" s="16"/>
      <c r="D268" s="17"/>
      <c r="E268" s="18"/>
      <c r="F268" s="17"/>
      <c r="G268" s="49"/>
      <c r="H268" s="18"/>
      <c r="I268" s="31">
        <v>4477000</v>
      </c>
      <c r="J268" s="39"/>
      <c r="K268" s="39"/>
      <c r="L268" s="39"/>
    </row>
    <row r="269" spans="1:12" x14ac:dyDescent="0.2">
      <c r="A269" s="19"/>
      <c r="B269" s="20" t="s">
        <v>29</v>
      </c>
      <c r="C269" s="20"/>
      <c r="D269" s="20"/>
      <c r="E269" s="20"/>
      <c r="F269" s="20"/>
      <c r="G269" s="50"/>
      <c r="H269" s="21"/>
      <c r="I269" s="32">
        <v>4472000</v>
      </c>
      <c r="J269" s="39"/>
      <c r="K269" s="39"/>
      <c r="L269" s="39"/>
    </row>
    <row r="270" spans="1:12" x14ac:dyDescent="0.2">
      <c r="A270" s="19"/>
      <c r="B270" s="20"/>
      <c r="C270" s="20"/>
      <c r="D270" s="20"/>
      <c r="E270" s="21"/>
      <c r="F270" s="20"/>
      <c r="G270" s="21"/>
      <c r="H270" s="21"/>
      <c r="I270" s="32"/>
      <c r="J270" s="39"/>
      <c r="K270" s="39"/>
      <c r="L270" s="39"/>
    </row>
    <row r="271" spans="1:12" ht="13.5" thickBot="1" x14ac:dyDescent="0.25">
      <c r="A271" s="22"/>
      <c r="B271" s="23" t="s">
        <v>30</v>
      </c>
      <c r="C271" s="23"/>
      <c r="D271" s="23"/>
      <c r="E271" s="23"/>
      <c r="F271" s="23"/>
      <c r="G271" s="51"/>
      <c r="H271" s="41"/>
      <c r="I271" s="33">
        <f>I268-I269</f>
        <v>5000</v>
      </c>
      <c r="J271" s="39"/>
      <c r="K271" s="39"/>
      <c r="L271" s="39"/>
    </row>
    <row r="272" spans="1:12" x14ac:dyDescent="0.2">
      <c r="A272" s="2"/>
      <c r="B272" s="2"/>
      <c r="C272" s="2"/>
      <c r="D272" s="2"/>
      <c r="E272" s="2"/>
      <c r="F272" s="2"/>
      <c r="G272" s="3"/>
      <c r="H272" s="3"/>
      <c r="I272" s="26"/>
      <c r="J272" s="39"/>
      <c r="K272" s="39"/>
      <c r="L272" s="39"/>
    </row>
    <row r="273" spans="1:12" x14ac:dyDescent="0.2">
      <c r="G273" s="39"/>
      <c r="H273" s="39"/>
      <c r="I273" s="26"/>
      <c r="J273" s="39"/>
      <c r="K273" s="39"/>
      <c r="L273" s="39"/>
    </row>
    <row r="274" spans="1:12" x14ac:dyDescent="0.2">
      <c r="G274" s="39"/>
      <c r="H274" s="39"/>
      <c r="I274" s="26"/>
      <c r="J274" s="39"/>
      <c r="K274" s="39"/>
      <c r="L274" s="39"/>
    </row>
    <row r="275" spans="1:12" x14ac:dyDescent="0.2">
      <c r="G275" s="39"/>
      <c r="H275" s="39"/>
      <c r="I275" s="26"/>
      <c r="J275" s="39"/>
      <c r="K275" s="39"/>
      <c r="L275" s="39"/>
    </row>
    <row r="276" spans="1:12" x14ac:dyDescent="0.2">
      <c r="B276" t="s">
        <v>83</v>
      </c>
      <c r="G276" s="39"/>
      <c r="H276" s="39"/>
      <c r="I276" s="26"/>
      <c r="J276" s="39"/>
      <c r="K276" s="39"/>
      <c r="L276" s="39"/>
    </row>
    <row r="277" spans="1:12" x14ac:dyDescent="0.2">
      <c r="D277" s="8"/>
      <c r="E277" t="s">
        <v>84</v>
      </c>
      <c r="G277" s="39"/>
      <c r="H277" s="39"/>
      <c r="I277" s="26"/>
      <c r="J277" s="39"/>
      <c r="K277" s="39"/>
      <c r="L277" s="39"/>
    </row>
    <row r="278" spans="1:12" x14ac:dyDescent="0.2">
      <c r="E278" s="1"/>
      <c r="G278" s="39"/>
      <c r="H278" s="39"/>
      <c r="I278" s="26"/>
      <c r="J278" s="39"/>
      <c r="K278" s="39"/>
      <c r="L278" s="39"/>
    </row>
    <row r="279" spans="1:12" x14ac:dyDescent="0.2">
      <c r="G279" s="39"/>
      <c r="H279" s="39"/>
      <c r="I279" s="26"/>
      <c r="J279" s="39"/>
      <c r="K279" s="39"/>
      <c r="L279" s="39"/>
    </row>
    <row r="280" spans="1:12" x14ac:dyDescent="0.2">
      <c r="A280" s="2"/>
      <c r="B280" s="2"/>
      <c r="C280" s="2"/>
      <c r="D280" s="2"/>
      <c r="E280" s="6"/>
      <c r="G280" s="39"/>
      <c r="H280" s="39"/>
      <c r="I280" s="26"/>
    </row>
    <row r="281" spans="1:12" x14ac:dyDescent="0.2">
      <c r="G281" s="39"/>
      <c r="H281" s="39"/>
      <c r="I281" s="26"/>
    </row>
    <row r="282" spans="1:12" x14ac:dyDescent="0.2">
      <c r="G282" s="39"/>
      <c r="H282" s="39"/>
      <c r="I282" s="26"/>
    </row>
    <row r="283" spans="1:12" x14ac:dyDescent="0.2">
      <c r="G283" s="39"/>
      <c r="H283" s="39"/>
      <c r="I283" s="26"/>
    </row>
    <row r="284" spans="1:12" x14ac:dyDescent="0.2">
      <c r="G284" s="39"/>
      <c r="H284" s="39"/>
      <c r="I284" s="26"/>
    </row>
    <row r="285" spans="1:12" x14ac:dyDescent="0.2">
      <c r="G285" s="39"/>
      <c r="H285" s="39"/>
      <c r="I285" s="26"/>
    </row>
    <row r="286" spans="1:12" x14ac:dyDescent="0.2">
      <c r="G286" s="39"/>
      <c r="H286" s="39"/>
      <c r="I286" s="26"/>
    </row>
    <row r="287" spans="1:12" x14ac:dyDescent="0.2">
      <c r="I287" s="26"/>
    </row>
    <row r="288" spans="1:12" x14ac:dyDescent="0.2">
      <c r="I288" s="26"/>
    </row>
    <row r="289" spans="9:9" x14ac:dyDescent="0.2">
      <c r="I289" s="26"/>
    </row>
    <row r="290" spans="9:9" x14ac:dyDescent="0.2">
      <c r="I290" s="26"/>
    </row>
    <row r="291" spans="9:9" x14ac:dyDescent="0.2">
      <c r="I291" s="26"/>
    </row>
    <row r="292" spans="9:9" x14ac:dyDescent="0.2">
      <c r="I292" s="26"/>
    </row>
    <row r="293" spans="9:9" x14ac:dyDescent="0.2">
      <c r="I293" s="26"/>
    </row>
    <row r="294" spans="9:9" x14ac:dyDescent="0.2">
      <c r="I294" s="26"/>
    </row>
    <row r="295" spans="9:9" x14ac:dyDescent="0.2">
      <c r="I295" s="26"/>
    </row>
    <row r="296" spans="9:9" x14ac:dyDescent="0.2">
      <c r="I296" s="26"/>
    </row>
    <row r="297" spans="9:9" x14ac:dyDescent="0.2">
      <c r="I297" s="26"/>
    </row>
    <row r="298" spans="9:9" x14ac:dyDescent="0.2">
      <c r="I298" s="26"/>
    </row>
    <row r="299" spans="9:9" x14ac:dyDescent="0.2">
      <c r="I299" s="26"/>
    </row>
    <row r="300" spans="9:9" x14ac:dyDescent="0.2">
      <c r="I300" s="26"/>
    </row>
    <row r="301" spans="9:9" x14ac:dyDescent="0.2">
      <c r="I301" s="26"/>
    </row>
    <row r="302" spans="9:9" x14ac:dyDescent="0.2">
      <c r="I302" s="26"/>
    </row>
    <row r="303" spans="9:9" x14ac:dyDescent="0.2">
      <c r="I303" s="26"/>
    </row>
    <row r="304" spans="9:9" x14ac:dyDescent="0.2">
      <c r="I304" s="26"/>
    </row>
    <row r="305" spans="9:9" x14ac:dyDescent="0.2">
      <c r="I305" s="26"/>
    </row>
    <row r="306" spans="9:9" x14ac:dyDescent="0.2">
      <c r="I306" s="26"/>
    </row>
    <row r="307" spans="9:9" x14ac:dyDescent="0.2">
      <c r="I307" s="26"/>
    </row>
    <row r="308" spans="9:9" x14ac:dyDescent="0.2">
      <c r="I308" s="26"/>
    </row>
    <row r="309" spans="9:9" x14ac:dyDescent="0.2">
      <c r="I309" s="26"/>
    </row>
    <row r="310" spans="9:9" x14ac:dyDescent="0.2">
      <c r="I310" s="26"/>
    </row>
    <row r="311" spans="9:9" x14ac:dyDescent="0.2">
      <c r="I311" s="26"/>
    </row>
    <row r="312" spans="9:9" x14ac:dyDescent="0.2">
      <c r="I312" s="26"/>
    </row>
    <row r="313" spans="9:9" x14ac:dyDescent="0.2">
      <c r="I313" s="26"/>
    </row>
    <row r="314" spans="9:9" x14ac:dyDescent="0.2">
      <c r="I314" s="26"/>
    </row>
    <row r="315" spans="9:9" x14ac:dyDescent="0.2">
      <c r="I315" s="26"/>
    </row>
    <row r="316" spans="9:9" x14ac:dyDescent="0.2">
      <c r="I316" s="26"/>
    </row>
    <row r="317" spans="9:9" x14ac:dyDescent="0.2">
      <c r="I317" s="26"/>
    </row>
    <row r="318" spans="9:9" x14ac:dyDescent="0.2">
      <c r="I318" s="26"/>
    </row>
    <row r="319" spans="9:9" x14ac:dyDescent="0.2">
      <c r="I319" s="26"/>
    </row>
    <row r="320" spans="9:9" x14ac:dyDescent="0.2">
      <c r="I320" s="26"/>
    </row>
    <row r="321" spans="9:9" x14ac:dyDescent="0.2">
      <c r="I321" s="26"/>
    </row>
    <row r="322" spans="9:9" x14ac:dyDescent="0.2">
      <c r="I322" s="26"/>
    </row>
    <row r="323" spans="9:9" x14ac:dyDescent="0.2">
      <c r="I323" s="26"/>
    </row>
    <row r="324" spans="9:9" x14ac:dyDescent="0.2">
      <c r="I324" s="26"/>
    </row>
    <row r="325" spans="9:9" x14ac:dyDescent="0.2">
      <c r="I325" s="26"/>
    </row>
    <row r="326" spans="9:9" x14ac:dyDescent="0.2">
      <c r="I326" s="26"/>
    </row>
    <row r="327" spans="9:9" x14ac:dyDescent="0.2">
      <c r="I327" s="26"/>
    </row>
    <row r="328" spans="9:9" x14ac:dyDescent="0.2">
      <c r="I328" s="26"/>
    </row>
    <row r="329" spans="9:9" x14ac:dyDescent="0.2">
      <c r="I329" s="26"/>
    </row>
    <row r="330" spans="9:9" x14ac:dyDescent="0.2">
      <c r="I330" s="26"/>
    </row>
    <row r="331" spans="9:9" x14ac:dyDescent="0.2">
      <c r="I331" s="26"/>
    </row>
    <row r="332" spans="9:9" x14ac:dyDescent="0.2">
      <c r="I332" s="26"/>
    </row>
    <row r="333" spans="9:9" x14ac:dyDescent="0.2">
      <c r="I333" s="26"/>
    </row>
    <row r="334" spans="9:9" x14ac:dyDescent="0.2">
      <c r="I334" s="26"/>
    </row>
    <row r="335" spans="9:9" x14ac:dyDescent="0.2">
      <c r="I335" s="26"/>
    </row>
    <row r="336" spans="9:9" x14ac:dyDescent="0.2">
      <c r="I336" s="26"/>
    </row>
    <row r="337" spans="9:9" x14ac:dyDescent="0.2">
      <c r="I337" s="26"/>
    </row>
    <row r="338" spans="9:9" x14ac:dyDescent="0.2">
      <c r="I338" s="26"/>
    </row>
    <row r="339" spans="9:9" x14ac:dyDescent="0.2">
      <c r="I339" s="26"/>
    </row>
    <row r="340" spans="9:9" x14ac:dyDescent="0.2">
      <c r="I340" s="26"/>
    </row>
    <row r="341" spans="9:9" x14ac:dyDescent="0.2">
      <c r="I341" s="26"/>
    </row>
    <row r="342" spans="9:9" x14ac:dyDescent="0.2">
      <c r="I342" s="26"/>
    </row>
    <row r="343" spans="9:9" x14ac:dyDescent="0.2">
      <c r="I343" s="26"/>
    </row>
    <row r="344" spans="9:9" x14ac:dyDescent="0.2">
      <c r="I344" s="26"/>
    </row>
    <row r="345" spans="9:9" x14ac:dyDescent="0.2">
      <c r="I345" s="26"/>
    </row>
    <row r="346" spans="9:9" x14ac:dyDescent="0.2">
      <c r="I346" s="26"/>
    </row>
    <row r="347" spans="9:9" x14ac:dyDescent="0.2">
      <c r="I347" s="26"/>
    </row>
    <row r="348" spans="9:9" x14ac:dyDescent="0.2">
      <c r="I348" s="26"/>
    </row>
    <row r="349" spans="9:9" x14ac:dyDescent="0.2">
      <c r="I349" s="26"/>
    </row>
    <row r="350" spans="9:9" x14ac:dyDescent="0.2">
      <c r="I350" s="26"/>
    </row>
    <row r="351" spans="9:9" x14ac:dyDescent="0.2">
      <c r="I351" s="26"/>
    </row>
    <row r="352" spans="9:9" x14ac:dyDescent="0.2">
      <c r="I352" s="26"/>
    </row>
    <row r="353" spans="9:9" x14ac:dyDescent="0.2">
      <c r="I353" s="26"/>
    </row>
    <row r="354" spans="9:9" x14ac:dyDescent="0.2">
      <c r="I354" s="26"/>
    </row>
    <row r="355" spans="9:9" x14ac:dyDescent="0.2">
      <c r="I355" s="26"/>
    </row>
    <row r="356" spans="9:9" x14ac:dyDescent="0.2">
      <c r="I356" s="26"/>
    </row>
    <row r="357" spans="9:9" x14ac:dyDescent="0.2">
      <c r="I357" s="26"/>
    </row>
    <row r="358" spans="9:9" x14ac:dyDescent="0.2">
      <c r="I358" s="26"/>
    </row>
    <row r="359" spans="9:9" x14ac:dyDescent="0.2">
      <c r="I359" s="26"/>
    </row>
    <row r="360" spans="9:9" x14ac:dyDescent="0.2">
      <c r="I360" s="26"/>
    </row>
    <row r="361" spans="9:9" x14ac:dyDescent="0.2">
      <c r="I361" s="26"/>
    </row>
    <row r="362" spans="9:9" x14ac:dyDescent="0.2">
      <c r="I362" s="26"/>
    </row>
    <row r="363" spans="9:9" x14ac:dyDescent="0.2">
      <c r="I363" s="26"/>
    </row>
    <row r="364" spans="9:9" x14ac:dyDescent="0.2">
      <c r="I364" s="26"/>
    </row>
    <row r="365" spans="9:9" x14ac:dyDescent="0.2">
      <c r="I365" s="26"/>
    </row>
    <row r="366" spans="9:9" x14ac:dyDescent="0.2">
      <c r="I366" s="26"/>
    </row>
    <row r="367" spans="9:9" x14ac:dyDescent="0.2">
      <c r="I367" s="26"/>
    </row>
    <row r="368" spans="9:9" x14ac:dyDescent="0.2">
      <c r="I368" s="26"/>
    </row>
    <row r="369" spans="9:9" x14ac:dyDescent="0.2">
      <c r="I369" s="26"/>
    </row>
    <row r="370" spans="9:9" x14ac:dyDescent="0.2">
      <c r="I370" s="26"/>
    </row>
    <row r="371" spans="9:9" x14ac:dyDescent="0.2">
      <c r="I371" s="26"/>
    </row>
    <row r="372" spans="9:9" x14ac:dyDescent="0.2">
      <c r="I372" s="26"/>
    </row>
    <row r="373" spans="9:9" x14ac:dyDescent="0.2">
      <c r="I373" s="26"/>
    </row>
    <row r="374" spans="9:9" x14ac:dyDescent="0.2">
      <c r="I374" s="26"/>
    </row>
    <row r="375" spans="9:9" x14ac:dyDescent="0.2">
      <c r="I375" s="26"/>
    </row>
    <row r="376" spans="9:9" x14ac:dyDescent="0.2">
      <c r="I376" s="26"/>
    </row>
    <row r="377" spans="9:9" x14ac:dyDescent="0.2">
      <c r="I377" s="26"/>
    </row>
    <row r="378" spans="9:9" x14ac:dyDescent="0.2">
      <c r="I378" s="26"/>
    </row>
    <row r="379" spans="9:9" x14ac:dyDescent="0.2">
      <c r="I379" s="26"/>
    </row>
    <row r="380" spans="9:9" x14ac:dyDescent="0.2">
      <c r="I380" s="26"/>
    </row>
    <row r="381" spans="9:9" x14ac:dyDescent="0.2">
      <c r="I381" s="26"/>
    </row>
    <row r="382" spans="9:9" x14ac:dyDescent="0.2">
      <c r="I382" s="26"/>
    </row>
    <row r="383" spans="9:9" x14ac:dyDescent="0.2">
      <c r="I383" s="26"/>
    </row>
    <row r="384" spans="9:9" x14ac:dyDescent="0.2">
      <c r="I384" s="26"/>
    </row>
    <row r="385" spans="9:9" x14ac:dyDescent="0.2">
      <c r="I385" s="26"/>
    </row>
    <row r="386" spans="9:9" x14ac:dyDescent="0.2">
      <c r="I386" s="26"/>
    </row>
    <row r="387" spans="9:9" x14ac:dyDescent="0.2">
      <c r="I387" s="26"/>
    </row>
    <row r="388" spans="9:9" x14ac:dyDescent="0.2">
      <c r="I388" s="26"/>
    </row>
    <row r="389" spans="9:9" x14ac:dyDescent="0.2">
      <c r="I389" s="26"/>
    </row>
    <row r="390" spans="9:9" x14ac:dyDescent="0.2">
      <c r="I390" s="26"/>
    </row>
    <row r="391" spans="9:9" x14ac:dyDescent="0.2">
      <c r="I391" s="26"/>
    </row>
    <row r="392" spans="9:9" x14ac:dyDescent="0.2">
      <c r="I392" s="26"/>
    </row>
    <row r="393" spans="9:9" x14ac:dyDescent="0.2">
      <c r="I393" s="26"/>
    </row>
    <row r="394" spans="9:9" x14ac:dyDescent="0.2">
      <c r="I394" s="26"/>
    </row>
    <row r="395" spans="9:9" x14ac:dyDescent="0.2">
      <c r="I395" s="26"/>
    </row>
    <row r="396" spans="9:9" x14ac:dyDescent="0.2">
      <c r="I396" s="26"/>
    </row>
    <row r="397" spans="9:9" x14ac:dyDescent="0.2">
      <c r="I397" s="26"/>
    </row>
    <row r="398" spans="9:9" x14ac:dyDescent="0.2">
      <c r="I398" s="26"/>
    </row>
    <row r="399" spans="9:9" x14ac:dyDescent="0.2">
      <c r="I399" s="26"/>
    </row>
    <row r="400" spans="9:9" x14ac:dyDescent="0.2">
      <c r="I400" s="26"/>
    </row>
    <row r="401" spans="9:9" x14ac:dyDescent="0.2">
      <c r="I401" s="26"/>
    </row>
    <row r="402" spans="9:9" x14ac:dyDescent="0.2">
      <c r="I402" s="26"/>
    </row>
    <row r="403" spans="9:9" x14ac:dyDescent="0.2">
      <c r="I403" s="26"/>
    </row>
    <row r="404" spans="9:9" x14ac:dyDescent="0.2">
      <c r="I404" s="26"/>
    </row>
    <row r="405" spans="9:9" x14ac:dyDescent="0.2">
      <c r="I405" s="26"/>
    </row>
    <row r="406" spans="9:9" x14ac:dyDescent="0.2">
      <c r="I406" s="26"/>
    </row>
    <row r="407" spans="9:9" x14ac:dyDescent="0.2">
      <c r="I407" s="26"/>
    </row>
    <row r="408" spans="9:9" x14ac:dyDescent="0.2">
      <c r="I408" s="26"/>
    </row>
    <row r="409" spans="9:9" x14ac:dyDescent="0.2">
      <c r="I409" s="26"/>
    </row>
    <row r="410" spans="9:9" x14ac:dyDescent="0.2">
      <c r="I410" s="26"/>
    </row>
    <row r="411" spans="9:9" x14ac:dyDescent="0.2">
      <c r="I411" s="26"/>
    </row>
    <row r="412" spans="9:9" x14ac:dyDescent="0.2">
      <c r="I412" s="26"/>
    </row>
    <row r="413" spans="9:9" x14ac:dyDescent="0.2">
      <c r="I413" s="26"/>
    </row>
    <row r="414" spans="9:9" x14ac:dyDescent="0.2">
      <c r="I414" s="26"/>
    </row>
    <row r="415" spans="9:9" x14ac:dyDescent="0.2">
      <c r="I415" s="26"/>
    </row>
    <row r="416" spans="9:9" x14ac:dyDescent="0.2">
      <c r="I416" s="26"/>
    </row>
    <row r="417" spans="9:9" x14ac:dyDescent="0.2">
      <c r="I417" s="26"/>
    </row>
    <row r="418" spans="9:9" x14ac:dyDescent="0.2">
      <c r="I418" s="26"/>
    </row>
    <row r="419" spans="9:9" x14ac:dyDescent="0.2">
      <c r="I419" s="26"/>
    </row>
    <row r="420" spans="9:9" x14ac:dyDescent="0.2">
      <c r="I420" s="26"/>
    </row>
    <row r="421" spans="9:9" x14ac:dyDescent="0.2">
      <c r="I421" s="26"/>
    </row>
    <row r="422" spans="9:9" x14ac:dyDescent="0.2">
      <c r="I422" s="26"/>
    </row>
    <row r="423" spans="9:9" x14ac:dyDescent="0.2">
      <c r="I423" s="26"/>
    </row>
    <row r="424" spans="9:9" x14ac:dyDescent="0.2">
      <c r="I424" s="26"/>
    </row>
    <row r="425" spans="9:9" x14ac:dyDescent="0.2">
      <c r="I425" s="26"/>
    </row>
    <row r="426" spans="9:9" x14ac:dyDescent="0.2">
      <c r="I426" s="26"/>
    </row>
    <row r="427" spans="9:9" x14ac:dyDescent="0.2">
      <c r="I427" s="26"/>
    </row>
    <row r="428" spans="9:9" x14ac:dyDescent="0.2">
      <c r="I428" s="26"/>
    </row>
    <row r="429" spans="9:9" x14ac:dyDescent="0.2">
      <c r="I429" s="26"/>
    </row>
    <row r="430" spans="9:9" x14ac:dyDescent="0.2">
      <c r="I430" s="26"/>
    </row>
    <row r="431" spans="9:9" x14ac:dyDescent="0.2">
      <c r="I431" s="26"/>
    </row>
    <row r="432" spans="9:9" x14ac:dyDescent="0.2">
      <c r="I432" s="26"/>
    </row>
    <row r="433" spans="9:9" x14ac:dyDescent="0.2">
      <c r="I433" s="26"/>
    </row>
    <row r="434" spans="9:9" x14ac:dyDescent="0.2">
      <c r="I434" s="26"/>
    </row>
    <row r="435" spans="9:9" x14ac:dyDescent="0.2">
      <c r="I435" s="26"/>
    </row>
    <row r="436" spans="9:9" x14ac:dyDescent="0.2">
      <c r="I436" s="26"/>
    </row>
    <row r="437" spans="9:9" x14ac:dyDescent="0.2">
      <c r="I437" s="26"/>
    </row>
    <row r="438" spans="9:9" x14ac:dyDescent="0.2">
      <c r="I438" s="26"/>
    </row>
    <row r="439" spans="9:9" x14ac:dyDescent="0.2">
      <c r="I439" s="26"/>
    </row>
    <row r="440" spans="9:9" x14ac:dyDescent="0.2">
      <c r="I440" s="26"/>
    </row>
    <row r="441" spans="9:9" x14ac:dyDescent="0.2">
      <c r="I441" s="26"/>
    </row>
    <row r="442" spans="9:9" x14ac:dyDescent="0.2">
      <c r="I442" s="26"/>
    </row>
    <row r="443" spans="9:9" x14ac:dyDescent="0.2">
      <c r="I443" s="26"/>
    </row>
    <row r="444" spans="9:9" x14ac:dyDescent="0.2">
      <c r="I444" s="26"/>
    </row>
    <row r="445" spans="9:9" x14ac:dyDescent="0.2">
      <c r="I445" s="26"/>
    </row>
    <row r="446" spans="9:9" x14ac:dyDescent="0.2">
      <c r="I446" s="26"/>
    </row>
    <row r="447" spans="9:9" x14ac:dyDescent="0.2">
      <c r="I447" s="26"/>
    </row>
    <row r="448" spans="9:9" x14ac:dyDescent="0.2">
      <c r="I448" s="26"/>
    </row>
    <row r="449" spans="9:9" x14ac:dyDescent="0.2">
      <c r="I449" s="26"/>
    </row>
    <row r="450" spans="9:9" x14ac:dyDescent="0.2">
      <c r="I450" s="26"/>
    </row>
    <row r="451" spans="9:9" x14ac:dyDescent="0.2">
      <c r="I451" s="26"/>
    </row>
    <row r="452" spans="9:9" x14ac:dyDescent="0.2">
      <c r="I452" s="26"/>
    </row>
    <row r="453" spans="9:9" x14ac:dyDescent="0.2">
      <c r="I453" s="26"/>
    </row>
    <row r="454" spans="9:9" x14ac:dyDescent="0.2">
      <c r="I454" s="26"/>
    </row>
    <row r="455" spans="9:9" x14ac:dyDescent="0.2">
      <c r="I455" s="26"/>
    </row>
    <row r="456" spans="9:9" x14ac:dyDescent="0.2">
      <c r="I456" s="26"/>
    </row>
    <row r="457" spans="9:9" x14ac:dyDescent="0.2">
      <c r="I457" s="26"/>
    </row>
    <row r="458" spans="9:9" x14ac:dyDescent="0.2">
      <c r="I458" s="26"/>
    </row>
    <row r="459" spans="9:9" x14ac:dyDescent="0.2">
      <c r="I459" s="26"/>
    </row>
    <row r="460" spans="9:9" x14ac:dyDescent="0.2">
      <c r="I460" s="26"/>
    </row>
    <row r="461" spans="9:9" x14ac:dyDescent="0.2">
      <c r="I461" s="26"/>
    </row>
    <row r="462" spans="9:9" x14ac:dyDescent="0.2">
      <c r="I462" s="26"/>
    </row>
    <row r="463" spans="9:9" x14ac:dyDescent="0.2">
      <c r="I463" s="26"/>
    </row>
    <row r="464" spans="9:9" x14ac:dyDescent="0.2">
      <c r="I464" s="26"/>
    </row>
    <row r="465" spans="9:9" x14ac:dyDescent="0.2">
      <c r="I465" s="26"/>
    </row>
    <row r="466" spans="9:9" x14ac:dyDescent="0.2">
      <c r="I466" s="26"/>
    </row>
    <row r="467" spans="9:9" x14ac:dyDescent="0.2">
      <c r="I467" s="26"/>
    </row>
    <row r="468" spans="9:9" x14ac:dyDescent="0.2">
      <c r="I468" s="26"/>
    </row>
    <row r="469" spans="9:9" x14ac:dyDescent="0.2">
      <c r="I469" s="26"/>
    </row>
    <row r="470" spans="9:9" x14ac:dyDescent="0.2">
      <c r="I470" s="26"/>
    </row>
    <row r="471" spans="9:9" x14ac:dyDescent="0.2">
      <c r="I471" s="26"/>
    </row>
    <row r="472" spans="9:9" x14ac:dyDescent="0.2">
      <c r="I472" s="26"/>
    </row>
    <row r="473" spans="9:9" x14ac:dyDescent="0.2">
      <c r="I473" s="26"/>
    </row>
    <row r="474" spans="9:9" x14ac:dyDescent="0.2">
      <c r="I474" s="26"/>
    </row>
    <row r="475" spans="9:9" x14ac:dyDescent="0.2">
      <c r="I475" s="26"/>
    </row>
    <row r="476" spans="9:9" x14ac:dyDescent="0.2">
      <c r="I476" s="26"/>
    </row>
    <row r="477" spans="9:9" x14ac:dyDescent="0.2">
      <c r="I477" s="26"/>
    </row>
    <row r="478" spans="9:9" x14ac:dyDescent="0.2">
      <c r="I478" s="26"/>
    </row>
    <row r="479" spans="9:9" x14ac:dyDescent="0.2">
      <c r="I479" s="26"/>
    </row>
    <row r="480" spans="9:9" x14ac:dyDescent="0.2">
      <c r="I480" s="26"/>
    </row>
    <row r="481" spans="9:9" x14ac:dyDescent="0.2">
      <c r="I481" s="26"/>
    </row>
    <row r="482" spans="9:9" x14ac:dyDescent="0.2">
      <c r="I482" s="26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0" orientation="landscape" horizontalDpi="4294967294" r:id="rId1"/>
  <headerFooter alignWithMargins="0"/>
  <rowBreaks count="2" manualBreakCount="2">
    <brk id="83" max="16383" man="1"/>
    <brk id="1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view="pageBreakPreview" zoomScale="140" zoomScaleNormal="100" zoomScaleSheetLayoutView="140" workbookViewId="0">
      <pane ySplit="4" topLeftCell="A68" activePane="bottomLeft" state="frozen"/>
      <selection pane="bottomLeft" activeCell="M87" sqref="M87"/>
    </sheetView>
  </sheetViews>
  <sheetFormatPr defaultRowHeight="12.75" x14ac:dyDescent="0.2"/>
  <cols>
    <col min="1" max="1" width="7.5703125" customWidth="1"/>
    <col min="2" max="2" width="6.42578125" customWidth="1"/>
    <col min="3" max="4" width="10.28515625" bestFit="1" customWidth="1"/>
    <col min="5" max="6" width="7" customWidth="1"/>
    <col min="7" max="7" width="26" style="84" customWidth="1"/>
    <col min="8" max="8" width="20.140625" customWidth="1"/>
    <col min="9" max="9" width="18.42578125" customWidth="1"/>
    <col min="10" max="10" width="14.5703125" hidden="1" customWidth="1"/>
    <col min="11" max="11" width="0.140625" customWidth="1"/>
    <col min="12" max="12" width="3.140625" customWidth="1"/>
    <col min="13" max="13" width="2.7109375" style="80" customWidth="1"/>
    <col min="14" max="17" width="16.28515625" customWidth="1"/>
    <col min="18" max="18" width="16.5703125" customWidth="1"/>
  </cols>
  <sheetData>
    <row r="1" spans="1:17" ht="15.75" x14ac:dyDescent="0.25">
      <c r="A1" s="4" t="s">
        <v>31</v>
      </c>
      <c r="B1" s="4"/>
      <c r="C1" s="93"/>
      <c r="D1" s="93"/>
      <c r="E1" s="93"/>
      <c r="F1" s="93"/>
      <c r="G1" s="94"/>
      <c r="H1" s="93"/>
      <c r="I1" s="93"/>
      <c r="J1" s="93"/>
      <c r="K1" s="93"/>
    </row>
    <row r="2" spans="1:17" ht="15" x14ac:dyDescent="0.2">
      <c r="A2" s="93"/>
      <c r="B2" s="93"/>
      <c r="C2" s="93"/>
      <c r="D2" s="93"/>
      <c r="E2" s="93"/>
      <c r="F2" s="93"/>
      <c r="G2" s="94" t="s">
        <v>168</v>
      </c>
      <c r="H2" s="93" t="s">
        <v>169</v>
      </c>
      <c r="I2" s="93" t="s">
        <v>163</v>
      </c>
      <c r="J2" s="93"/>
      <c r="K2" s="93"/>
    </row>
    <row r="3" spans="1:17" ht="15" x14ac:dyDescent="0.2">
      <c r="A3" s="93"/>
      <c r="B3" s="93"/>
      <c r="C3" s="93"/>
      <c r="D3" s="93"/>
      <c r="E3" s="93"/>
      <c r="F3" s="93"/>
      <c r="G3" s="95"/>
      <c r="H3" s="96"/>
      <c r="I3" s="96"/>
      <c r="J3" s="96"/>
      <c r="K3" s="96"/>
      <c r="L3" s="10"/>
      <c r="M3" s="81"/>
      <c r="N3" s="10"/>
      <c r="O3" s="10"/>
      <c r="P3" s="10"/>
      <c r="Q3" s="10"/>
    </row>
    <row r="4" spans="1:17" s="38" customFormat="1" ht="15.75" x14ac:dyDescent="0.25">
      <c r="A4" s="97"/>
      <c r="B4" s="4" t="s">
        <v>170</v>
      </c>
      <c r="C4" s="4"/>
      <c r="D4" s="4"/>
      <c r="E4" s="4"/>
      <c r="F4" s="4"/>
      <c r="G4" s="98"/>
      <c r="H4" s="99"/>
      <c r="I4" s="99"/>
      <c r="J4" s="99"/>
      <c r="K4" s="99"/>
      <c r="L4" s="53"/>
      <c r="M4" s="82"/>
      <c r="N4" s="53"/>
      <c r="O4" s="53"/>
      <c r="P4" s="53"/>
      <c r="Q4" s="53"/>
    </row>
    <row r="5" spans="1:17" ht="15" x14ac:dyDescent="0.2">
      <c r="A5" s="93"/>
      <c r="B5" s="93"/>
      <c r="C5" s="93"/>
      <c r="D5" s="93"/>
      <c r="E5" s="93"/>
      <c r="F5" s="93"/>
      <c r="G5" s="94"/>
      <c r="H5" s="100"/>
      <c r="I5" s="93"/>
      <c r="J5" s="93"/>
      <c r="K5" s="93"/>
    </row>
    <row r="6" spans="1:17" ht="15.75" x14ac:dyDescent="0.25">
      <c r="A6" s="4" t="s">
        <v>0</v>
      </c>
      <c r="B6" s="93"/>
      <c r="C6" s="93"/>
      <c r="D6" s="93"/>
      <c r="E6" s="93"/>
      <c r="F6" s="93"/>
      <c r="G6" s="94"/>
      <c r="H6" s="100"/>
      <c r="I6" s="93"/>
      <c r="J6" s="93"/>
      <c r="K6" s="93"/>
    </row>
    <row r="7" spans="1:17" ht="15.75" x14ac:dyDescent="0.25">
      <c r="A7" s="4" t="s">
        <v>1</v>
      </c>
      <c r="B7" s="93"/>
      <c r="C7" s="93"/>
      <c r="D7" s="93"/>
      <c r="E7" s="93"/>
      <c r="F7" s="93"/>
      <c r="G7" s="94"/>
      <c r="H7" s="100"/>
      <c r="I7" s="93"/>
      <c r="J7" s="93"/>
      <c r="K7" s="93"/>
    </row>
    <row r="8" spans="1:17" ht="15.75" x14ac:dyDescent="0.25">
      <c r="A8" s="4"/>
      <c r="B8" s="4">
        <v>1337</v>
      </c>
      <c r="C8" s="93" t="s">
        <v>171</v>
      </c>
      <c r="D8" s="93"/>
      <c r="E8" s="93"/>
      <c r="F8" s="93"/>
      <c r="G8" s="101">
        <v>395000</v>
      </c>
      <c r="H8" s="101">
        <v>407700</v>
      </c>
      <c r="I8" s="102">
        <f>SUM(H8-G8)</f>
        <v>12700</v>
      </c>
      <c r="J8" s="93"/>
      <c r="K8" s="93"/>
    </row>
    <row r="9" spans="1:17" ht="15.75" x14ac:dyDescent="0.25">
      <c r="A9" s="4"/>
      <c r="B9" s="4">
        <v>1341</v>
      </c>
      <c r="C9" s="93" t="s">
        <v>9</v>
      </c>
      <c r="D9" s="93"/>
      <c r="E9" s="93"/>
      <c r="F9" s="93"/>
      <c r="G9" s="101">
        <v>13100</v>
      </c>
      <c r="H9" s="101">
        <v>14000</v>
      </c>
      <c r="I9" s="103">
        <f t="shared" ref="I9" si="0">SUM(H9-G9)</f>
        <v>900</v>
      </c>
      <c r="J9" s="93"/>
      <c r="K9" s="93"/>
    </row>
    <row r="10" spans="1:17" ht="15.75" x14ac:dyDescent="0.25">
      <c r="A10" s="4"/>
      <c r="B10" s="4">
        <v>1361</v>
      </c>
      <c r="C10" s="93" t="s">
        <v>11</v>
      </c>
      <c r="D10" s="93"/>
      <c r="E10" s="93"/>
      <c r="F10" s="93"/>
      <c r="G10" s="101">
        <v>4000</v>
      </c>
      <c r="H10" s="101">
        <v>4500</v>
      </c>
      <c r="I10" s="103">
        <v>500</v>
      </c>
      <c r="J10" s="93"/>
      <c r="K10" s="93"/>
    </row>
    <row r="11" spans="1:17" ht="15.75" x14ac:dyDescent="0.25">
      <c r="A11" s="4"/>
      <c r="B11" s="4">
        <v>4111</v>
      </c>
      <c r="C11" s="93"/>
      <c r="D11" s="93"/>
      <c r="E11" s="93"/>
      <c r="F11" s="93"/>
      <c r="G11" s="101">
        <v>25000</v>
      </c>
      <c r="H11" s="101">
        <v>29000</v>
      </c>
      <c r="I11" s="103">
        <v>4000</v>
      </c>
      <c r="J11" s="93"/>
      <c r="K11" s="93"/>
    </row>
    <row r="12" spans="1:17" ht="15.75" x14ac:dyDescent="0.25">
      <c r="A12" s="4"/>
      <c r="B12" s="4">
        <v>4122</v>
      </c>
      <c r="C12" s="93" t="s">
        <v>172</v>
      </c>
      <c r="D12" s="93"/>
      <c r="E12" s="93"/>
      <c r="F12" s="93"/>
      <c r="G12" s="104">
        <v>0</v>
      </c>
      <c r="H12" s="104">
        <v>76000</v>
      </c>
      <c r="I12" s="103">
        <v>76000</v>
      </c>
      <c r="J12" s="93"/>
      <c r="K12" s="93"/>
    </row>
    <row r="13" spans="1:17" ht="15.75" x14ac:dyDescent="0.25">
      <c r="A13" s="4"/>
      <c r="B13" s="4"/>
      <c r="C13" s="93"/>
      <c r="D13" s="93"/>
      <c r="E13" s="93"/>
      <c r="F13" s="93"/>
      <c r="G13" s="101"/>
      <c r="H13" s="101"/>
      <c r="I13" s="103"/>
      <c r="J13" s="104"/>
      <c r="K13" s="105"/>
      <c r="L13" s="39"/>
      <c r="M13" s="83"/>
      <c r="N13" s="39"/>
      <c r="O13" s="39"/>
      <c r="P13" s="39"/>
      <c r="Q13" s="39"/>
    </row>
    <row r="14" spans="1:17" ht="15.75" x14ac:dyDescent="0.25">
      <c r="A14" s="4" t="s">
        <v>14</v>
      </c>
      <c r="B14" s="4"/>
      <c r="C14" s="93"/>
      <c r="D14" s="93"/>
      <c r="E14" s="93"/>
      <c r="F14" s="93"/>
      <c r="G14" s="106">
        <v>6553200</v>
      </c>
      <c r="H14" s="106">
        <f>SUM(G14+I14)</f>
        <v>6647300</v>
      </c>
      <c r="I14" s="107">
        <f>SUM(I8:I12)</f>
        <v>94100</v>
      </c>
      <c r="J14" s="104"/>
      <c r="K14" s="105"/>
      <c r="L14" s="39"/>
      <c r="M14" s="83"/>
      <c r="N14" s="39"/>
      <c r="O14" s="39"/>
      <c r="P14" s="39"/>
      <c r="Q14" s="39"/>
    </row>
    <row r="15" spans="1:17" ht="15.75" x14ac:dyDescent="0.25">
      <c r="A15" s="4"/>
      <c r="B15" s="93"/>
      <c r="C15" s="93"/>
      <c r="D15" s="93"/>
      <c r="E15" s="93"/>
      <c r="F15" s="93"/>
      <c r="G15" s="108"/>
      <c r="H15" s="108"/>
      <c r="I15" s="109"/>
      <c r="J15" s="104"/>
      <c r="K15" s="105"/>
      <c r="L15" s="39"/>
      <c r="M15" s="83"/>
      <c r="N15" s="39"/>
      <c r="O15" s="39"/>
      <c r="P15" s="39"/>
      <c r="Q15" s="39"/>
    </row>
    <row r="16" spans="1:17" ht="15.75" x14ac:dyDescent="0.25">
      <c r="A16" s="4" t="s">
        <v>162</v>
      </c>
      <c r="B16" s="93"/>
      <c r="C16" s="93"/>
      <c r="D16" s="93"/>
      <c r="E16" s="93"/>
      <c r="F16" s="93"/>
      <c r="G16" s="108"/>
      <c r="H16" s="108"/>
      <c r="I16" s="109"/>
      <c r="J16" s="104"/>
      <c r="K16" s="105"/>
      <c r="L16" s="39"/>
      <c r="M16" s="83"/>
      <c r="N16" s="39"/>
      <c r="O16" s="39"/>
      <c r="P16" s="39"/>
      <c r="Q16" s="39"/>
    </row>
    <row r="17" spans="1:17" ht="15.75" x14ac:dyDescent="0.25">
      <c r="A17" s="4"/>
      <c r="B17" s="93"/>
      <c r="C17" s="93"/>
      <c r="D17" s="93"/>
      <c r="E17" s="93"/>
      <c r="F17" s="93"/>
      <c r="G17" s="110"/>
      <c r="H17" s="100"/>
      <c r="I17" s="111"/>
      <c r="J17" s="104"/>
      <c r="K17" s="105"/>
      <c r="L17" s="39"/>
      <c r="M17" s="83"/>
      <c r="N17" s="39"/>
      <c r="O17" s="39"/>
      <c r="P17" s="39"/>
      <c r="Q17" s="39"/>
    </row>
    <row r="18" spans="1:17" ht="15.75" x14ac:dyDescent="0.25">
      <c r="A18" s="4">
        <v>2310</v>
      </c>
      <c r="B18" s="4"/>
      <c r="C18" s="4" t="s">
        <v>15</v>
      </c>
      <c r="D18" s="93"/>
      <c r="E18" s="93"/>
      <c r="F18" s="93"/>
      <c r="G18" s="112"/>
      <c r="H18" s="112"/>
      <c r="I18" s="113"/>
      <c r="J18" s="104"/>
      <c r="K18" s="105"/>
      <c r="L18" s="39"/>
      <c r="M18" s="83"/>
      <c r="N18" s="39"/>
      <c r="O18" s="39"/>
      <c r="P18" s="39"/>
      <c r="Q18" s="39"/>
    </row>
    <row r="19" spans="1:17" ht="15.75" x14ac:dyDescent="0.25">
      <c r="A19" s="4"/>
      <c r="B19" s="93">
        <v>2111</v>
      </c>
      <c r="C19" s="93" t="s">
        <v>165</v>
      </c>
      <c r="D19" s="93"/>
      <c r="E19" s="93"/>
      <c r="F19" s="93"/>
      <c r="G19" s="114">
        <v>7600</v>
      </c>
      <c r="H19" s="112">
        <v>12600</v>
      </c>
      <c r="I19" s="115">
        <f>SUM(H19-G19)</f>
        <v>5000</v>
      </c>
      <c r="J19" s="104"/>
      <c r="K19" s="105"/>
      <c r="L19" s="39"/>
      <c r="M19" s="83"/>
      <c r="N19" s="39"/>
      <c r="O19" s="39"/>
      <c r="P19" s="39"/>
      <c r="Q19" s="39"/>
    </row>
    <row r="20" spans="1:17" ht="15.75" x14ac:dyDescent="0.25">
      <c r="A20" s="4">
        <v>2310</v>
      </c>
      <c r="B20" s="4"/>
      <c r="C20" s="93"/>
      <c r="D20" s="93"/>
      <c r="E20" s="93"/>
      <c r="F20" s="93"/>
      <c r="G20" s="116">
        <v>124600</v>
      </c>
      <c r="H20" s="117">
        <v>129600</v>
      </c>
      <c r="I20" s="113">
        <f>SUM(H20-G20)</f>
        <v>5000</v>
      </c>
      <c r="J20" s="104"/>
      <c r="K20" s="105"/>
      <c r="L20" s="39"/>
      <c r="M20" s="83"/>
      <c r="N20" s="39"/>
      <c r="O20" s="39"/>
      <c r="P20" s="39"/>
      <c r="Q20" s="39"/>
    </row>
    <row r="21" spans="1:17" ht="15.75" x14ac:dyDescent="0.25">
      <c r="A21" s="4"/>
      <c r="B21" s="93"/>
      <c r="C21" s="93"/>
      <c r="D21" s="93"/>
      <c r="E21" s="93"/>
      <c r="F21" s="93"/>
      <c r="G21" s="114"/>
      <c r="H21" s="112"/>
      <c r="I21" s="115"/>
      <c r="J21" s="93"/>
      <c r="K21" s="93"/>
    </row>
    <row r="22" spans="1:17" ht="15.75" x14ac:dyDescent="0.25">
      <c r="A22" s="4"/>
      <c r="B22" s="93"/>
      <c r="C22" s="93"/>
      <c r="D22" s="93"/>
      <c r="E22" s="93"/>
      <c r="F22" s="93"/>
      <c r="G22" s="110"/>
      <c r="H22" s="100"/>
      <c r="I22" s="111"/>
      <c r="J22" s="93"/>
      <c r="K22" s="93"/>
    </row>
    <row r="23" spans="1:17" ht="15.75" x14ac:dyDescent="0.25">
      <c r="A23" s="4">
        <v>3632</v>
      </c>
      <c r="B23" s="4"/>
      <c r="C23" s="4" t="s">
        <v>16</v>
      </c>
      <c r="D23" s="93"/>
      <c r="E23" s="93"/>
      <c r="F23" s="93"/>
      <c r="G23" s="112"/>
      <c r="H23" s="112"/>
      <c r="I23" s="113"/>
      <c r="J23" s="93"/>
      <c r="K23" s="93"/>
    </row>
    <row r="24" spans="1:17" ht="15.75" x14ac:dyDescent="0.25">
      <c r="A24" s="4"/>
      <c r="B24" s="93">
        <v>2111</v>
      </c>
      <c r="C24" s="93" t="s">
        <v>165</v>
      </c>
      <c r="D24" s="93"/>
      <c r="E24" s="93"/>
      <c r="F24" s="93"/>
      <c r="G24" s="114">
        <v>15000</v>
      </c>
      <c r="H24" s="112">
        <v>20700</v>
      </c>
      <c r="I24" s="115">
        <f>SUM(H24-G24)</f>
        <v>5700</v>
      </c>
      <c r="J24" s="93"/>
      <c r="K24" s="93"/>
    </row>
    <row r="25" spans="1:17" ht="15.75" x14ac:dyDescent="0.25">
      <c r="A25" s="4">
        <v>3632</v>
      </c>
      <c r="B25" s="4"/>
      <c r="C25" s="93"/>
      <c r="D25" s="93"/>
      <c r="E25" s="93"/>
      <c r="F25" s="93"/>
      <c r="G25" s="116">
        <v>15000</v>
      </c>
      <c r="H25" s="117">
        <v>20700</v>
      </c>
      <c r="I25" s="113">
        <f>SUM(H25-G25)</f>
        <v>5700</v>
      </c>
      <c r="J25" s="93"/>
      <c r="K25" s="93"/>
    </row>
    <row r="26" spans="1:17" ht="15.75" x14ac:dyDescent="0.25">
      <c r="A26" s="4"/>
      <c r="B26" s="93"/>
      <c r="C26" s="93"/>
      <c r="D26" s="93"/>
      <c r="E26" s="93"/>
      <c r="F26" s="93"/>
      <c r="G26" s="116"/>
      <c r="H26" s="117"/>
      <c r="I26" s="113"/>
      <c r="J26" s="93"/>
      <c r="K26" s="93"/>
    </row>
    <row r="27" spans="1:17" ht="15.75" x14ac:dyDescent="0.25">
      <c r="A27" s="4">
        <v>6171</v>
      </c>
      <c r="B27" s="4"/>
      <c r="C27" s="4" t="s">
        <v>25</v>
      </c>
      <c r="D27" s="93"/>
      <c r="E27" s="93"/>
      <c r="F27" s="93"/>
      <c r="G27" s="118"/>
      <c r="H27" s="117"/>
      <c r="I27" s="113"/>
      <c r="J27" s="93"/>
      <c r="K27" s="93"/>
    </row>
    <row r="28" spans="1:17" ht="15.75" x14ac:dyDescent="0.25">
      <c r="A28" s="4"/>
      <c r="B28" s="93">
        <v>2111</v>
      </c>
      <c r="C28" s="93" t="s">
        <v>165</v>
      </c>
      <c r="D28" s="93"/>
      <c r="E28" s="93"/>
      <c r="F28" s="4"/>
      <c r="G28" s="119">
        <v>96900</v>
      </c>
      <c r="H28" s="112">
        <v>100900</v>
      </c>
      <c r="I28" s="115">
        <f>SUM(H28-G28)</f>
        <v>4000</v>
      </c>
      <c r="J28" s="93"/>
      <c r="K28" s="93"/>
    </row>
    <row r="29" spans="1:17" ht="15.75" x14ac:dyDescent="0.25">
      <c r="A29" s="4">
        <v>6171</v>
      </c>
      <c r="B29" s="93"/>
      <c r="C29" s="93"/>
      <c r="D29" s="93"/>
      <c r="E29" s="93"/>
      <c r="F29" s="93"/>
      <c r="G29" s="118">
        <v>369900</v>
      </c>
      <c r="H29" s="117">
        <f>SUM(G29+I29)</f>
        <v>373900</v>
      </c>
      <c r="I29" s="113">
        <f>SUM(I28:I28)</f>
        <v>4000</v>
      </c>
      <c r="J29" s="93"/>
      <c r="K29" s="93"/>
    </row>
    <row r="30" spans="1:17" ht="15.75" x14ac:dyDescent="0.25">
      <c r="A30" s="120"/>
      <c r="B30" s="93"/>
      <c r="C30" s="93"/>
      <c r="D30" s="93"/>
      <c r="E30" s="93"/>
      <c r="F30" s="93"/>
      <c r="G30" s="118"/>
      <c r="H30" s="117"/>
      <c r="I30" s="113"/>
      <c r="J30" s="105"/>
      <c r="K30" s="93"/>
    </row>
    <row r="31" spans="1:17" ht="15.75" x14ac:dyDescent="0.25">
      <c r="A31" s="4">
        <v>6310</v>
      </c>
      <c r="B31" s="4"/>
      <c r="C31" s="4" t="s">
        <v>173</v>
      </c>
      <c r="D31" s="93"/>
      <c r="E31" s="93"/>
      <c r="F31" s="93"/>
      <c r="G31" s="118"/>
      <c r="H31" s="117"/>
      <c r="I31" s="113"/>
      <c r="J31" s="105"/>
      <c r="K31" s="93"/>
    </row>
    <row r="32" spans="1:17" ht="15.75" x14ac:dyDescent="0.25">
      <c r="A32" s="4"/>
      <c r="B32" s="93">
        <v>2141</v>
      </c>
      <c r="C32" s="93" t="s">
        <v>19</v>
      </c>
      <c r="D32" s="93"/>
      <c r="E32" s="93"/>
      <c r="F32" s="4"/>
      <c r="G32" s="119">
        <v>1000</v>
      </c>
      <c r="H32" s="112">
        <v>1400</v>
      </c>
      <c r="I32" s="115">
        <f>SUM(H32-G32)</f>
        <v>400</v>
      </c>
      <c r="J32" s="93"/>
      <c r="K32" s="93"/>
    </row>
    <row r="33" spans="1:11" ht="15.75" x14ac:dyDescent="0.25">
      <c r="A33" s="4">
        <v>6310</v>
      </c>
      <c r="B33" s="93"/>
      <c r="C33" s="93"/>
      <c r="D33" s="93"/>
      <c r="E33" s="93"/>
      <c r="F33" s="93"/>
      <c r="G33" s="118">
        <v>1000</v>
      </c>
      <c r="H33" s="117">
        <v>1400</v>
      </c>
      <c r="I33" s="113">
        <f>SUM(I32:I32)</f>
        <v>400</v>
      </c>
      <c r="J33" s="93"/>
      <c r="K33" s="93"/>
    </row>
    <row r="34" spans="1:11" ht="15.75" x14ac:dyDescent="0.25">
      <c r="A34" s="4"/>
      <c r="B34" s="93"/>
      <c r="C34" s="93"/>
      <c r="D34" s="93"/>
      <c r="E34" s="93"/>
      <c r="F34" s="93"/>
      <c r="G34" s="118"/>
      <c r="H34" s="117"/>
      <c r="I34" s="113"/>
      <c r="J34" s="93"/>
      <c r="K34" s="93"/>
    </row>
    <row r="35" spans="1:11" ht="15.75" x14ac:dyDescent="0.25">
      <c r="A35" s="4">
        <v>6330</v>
      </c>
      <c r="B35" s="4"/>
      <c r="C35" s="4" t="s">
        <v>176</v>
      </c>
      <c r="D35" s="93"/>
      <c r="E35" s="93"/>
      <c r="F35" s="93"/>
      <c r="G35" s="118"/>
      <c r="H35" s="117"/>
      <c r="I35" s="113"/>
      <c r="J35" s="93"/>
      <c r="K35" s="93"/>
    </row>
    <row r="36" spans="1:11" ht="15.75" x14ac:dyDescent="0.25">
      <c r="A36" s="4"/>
      <c r="B36" s="93">
        <v>4134</v>
      </c>
      <c r="C36" s="93" t="s">
        <v>174</v>
      </c>
      <c r="D36" s="93"/>
      <c r="E36" s="93"/>
      <c r="F36" s="4"/>
      <c r="G36" s="119">
        <v>0</v>
      </c>
      <c r="H36" s="112">
        <v>3000000</v>
      </c>
      <c r="I36" s="115">
        <f>SUM(H36-G36)</f>
        <v>3000000</v>
      </c>
      <c r="J36" s="93"/>
      <c r="K36" s="93"/>
    </row>
    <row r="37" spans="1:11" ht="15.75" x14ac:dyDescent="0.25">
      <c r="A37" s="4">
        <v>6330</v>
      </c>
      <c r="B37" s="93"/>
      <c r="C37" s="93"/>
      <c r="D37" s="93"/>
      <c r="E37" s="93"/>
      <c r="F37" s="93"/>
      <c r="G37" s="118">
        <v>0</v>
      </c>
      <c r="H37" s="117">
        <f>SUM(G37+I37)</f>
        <v>3000000</v>
      </c>
      <c r="I37" s="113">
        <f>SUM(I36:I36)</f>
        <v>3000000</v>
      </c>
      <c r="J37" s="93"/>
      <c r="K37" s="93"/>
    </row>
    <row r="38" spans="1:11" ht="15.75" x14ac:dyDescent="0.25">
      <c r="A38" s="4"/>
      <c r="B38" s="93"/>
      <c r="C38" s="93"/>
      <c r="D38" s="93"/>
      <c r="E38" s="93"/>
      <c r="F38" s="93"/>
      <c r="G38" s="118"/>
      <c r="H38" s="117"/>
      <c r="I38" s="113"/>
      <c r="J38" s="93"/>
      <c r="K38" s="93"/>
    </row>
    <row r="39" spans="1:11" ht="15.75" x14ac:dyDescent="0.25">
      <c r="A39" s="4">
        <v>6402</v>
      </c>
      <c r="B39" s="4"/>
      <c r="C39" s="4" t="s">
        <v>173</v>
      </c>
      <c r="D39" s="93"/>
      <c r="E39" s="93"/>
      <c r="F39" s="93"/>
      <c r="G39" s="118"/>
      <c r="H39" s="117"/>
      <c r="I39" s="113"/>
      <c r="J39" s="93"/>
      <c r="K39" s="93"/>
    </row>
    <row r="40" spans="1:11" ht="15.75" x14ac:dyDescent="0.25">
      <c r="A40" s="4"/>
      <c r="B40" s="93">
        <v>2222</v>
      </c>
      <c r="C40" s="93" t="s">
        <v>175</v>
      </c>
      <c r="D40" s="93"/>
      <c r="E40" s="93"/>
      <c r="F40" s="4"/>
      <c r="G40" s="119">
        <v>0</v>
      </c>
      <c r="H40" s="112">
        <v>1300</v>
      </c>
      <c r="I40" s="115">
        <f>SUM(H40-G40)</f>
        <v>1300</v>
      </c>
      <c r="J40" s="93"/>
      <c r="K40" s="93"/>
    </row>
    <row r="41" spans="1:11" ht="15.75" x14ac:dyDescent="0.25">
      <c r="A41" s="4">
        <v>6402</v>
      </c>
      <c r="B41" s="93"/>
      <c r="C41" s="93"/>
      <c r="D41" s="93"/>
      <c r="E41" s="93"/>
      <c r="F41" s="93"/>
      <c r="G41" s="118">
        <v>0</v>
      </c>
      <c r="H41" s="117">
        <v>1300</v>
      </c>
      <c r="I41" s="113">
        <f>SUM(I40:I40)</f>
        <v>1300</v>
      </c>
      <c r="J41" s="93"/>
      <c r="K41" s="93"/>
    </row>
    <row r="42" spans="1:11" ht="16.5" thickBot="1" x14ac:dyDescent="0.3">
      <c r="A42" s="91"/>
      <c r="B42" s="93"/>
      <c r="C42" s="93"/>
      <c r="D42" s="93"/>
      <c r="E42" s="93"/>
      <c r="F42" s="93"/>
      <c r="G42" s="104"/>
      <c r="H42" s="112"/>
      <c r="I42" s="121"/>
      <c r="J42" s="93"/>
      <c r="K42" s="93"/>
    </row>
    <row r="43" spans="1:11" ht="16.5" thickBot="1" x14ac:dyDescent="0.3">
      <c r="A43" s="92" t="s">
        <v>20</v>
      </c>
      <c r="B43" s="13"/>
      <c r="C43" s="13"/>
      <c r="D43" s="13"/>
      <c r="E43" s="13"/>
      <c r="F43" s="13"/>
      <c r="G43" s="122">
        <v>7916700</v>
      </c>
      <c r="H43" s="123">
        <f>SUM(G43+I43)</f>
        <v>11027200</v>
      </c>
      <c r="I43" s="124">
        <f>SUM(I41+I37+I33+I29+I25+I20+I14)</f>
        <v>3110500</v>
      </c>
      <c r="J43" s="93"/>
      <c r="K43" s="93"/>
    </row>
    <row r="44" spans="1:11" ht="15.75" x14ac:dyDescent="0.25">
      <c r="A44" s="4"/>
      <c r="B44" s="90"/>
      <c r="C44" s="90"/>
      <c r="D44" s="90"/>
      <c r="E44" s="90"/>
      <c r="F44" s="90"/>
      <c r="G44" s="125"/>
      <c r="H44" s="126"/>
      <c r="I44" s="127"/>
      <c r="J44" s="93"/>
      <c r="K44" s="93"/>
    </row>
    <row r="45" spans="1:11" ht="15.75" x14ac:dyDescent="0.25">
      <c r="A45" s="4" t="s">
        <v>21</v>
      </c>
      <c r="B45" s="4"/>
      <c r="C45" s="4"/>
      <c r="D45" s="4"/>
      <c r="E45" s="4"/>
      <c r="F45" s="4"/>
      <c r="G45" s="104"/>
      <c r="H45" s="104"/>
      <c r="I45" s="104"/>
      <c r="J45" s="93"/>
      <c r="K45" s="93"/>
    </row>
    <row r="46" spans="1:11" ht="15.75" x14ac:dyDescent="0.25">
      <c r="A46" s="4"/>
      <c r="B46" s="93"/>
      <c r="C46" s="93"/>
      <c r="D46" s="93"/>
      <c r="E46" s="93"/>
      <c r="F46" s="93"/>
      <c r="G46" s="104"/>
      <c r="H46" s="104"/>
      <c r="I46" s="104"/>
      <c r="J46" s="93"/>
      <c r="K46" s="93"/>
    </row>
    <row r="47" spans="1:11" ht="15.75" x14ac:dyDescent="0.25">
      <c r="A47" s="4">
        <v>2212</v>
      </c>
      <c r="B47" s="93"/>
      <c r="C47" s="4" t="s">
        <v>22</v>
      </c>
      <c r="D47" s="93"/>
      <c r="E47" s="93"/>
      <c r="F47" s="93"/>
      <c r="G47" s="104"/>
      <c r="H47" s="104"/>
      <c r="I47" s="104"/>
      <c r="J47" s="93"/>
      <c r="K47" s="93"/>
    </row>
    <row r="48" spans="1:11" ht="15.75" x14ac:dyDescent="0.25">
      <c r="A48" s="4"/>
      <c r="B48" s="93">
        <v>5139</v>
      </c>
      <c r="C48" s="93" t="s">
        <v>49</v>
      </c>
      <c r="D48" s="93"/>
      <c r="E48" s="93"/>
      <c r="F48" s="93"/>
      <c r="G48" s="104">
        <v>19900</v>
      </c>
      <c r="H48" s="104">
        <v>31700</v>
      </c>
      <c r="I48" s="128">
        <f>SUM(G48-H48)</f>
        <v>-11800</v>
      </c>
      <c r="J48" s="93"/>
      <c r="K48" s="93"/>
    </row>
    <row r="49" spans="1:11" ht="15.75" x14ac:dyDescent="0.25">
      <c r="A49" s="4">
        <v>2212</v>
      </c>
      <c r="B49" s="93"/>
      <c r="C49" s="93"/>
      <c r="D49" s="93"/>
      <c r="E49" s="93"/>
      <c r="F49" s="93"/>
      <c r="G49" s="129">
        <v>2569900</v>
      </c>
      <c r="H49" s="129">
        <f>SUM(G49-I49)</f>
        <v>2581700</v>
      </c>
      <c r="I49" s="130">
        <f>SUM(G48-H48)</f>
        <v>-11800</v>
      </c>
      <c r="J49" s="93"/>
      <c r="K49" s="93"/>
    </row>
    <row r="50" spans="1:11" ht="15.75" x14ac:dyDescent="0.25">
      <c r="A50" s="4"/>
      <c r="B50" s="93"/>
      <c r="C50" s="93"/>
      <c r="D50" s="93"/>
      <c r="E50" s="93"/>
      <c r="F50" s="93"/>
      <c r="G50" s="129"/>
      <c r="H50" s="129"/>
      <c r="I50" s="130"/>
      <c r="J50" s="93"/>
      <c r="K50" s="93"/>
    </row>
    <row r="51" spans="1:11" ht="15.75" x14ac:dyDescent="0.25">
      <c r="A51" s="4">
        <v>2310</v>
      </c>
      <c r="B51" s="93"/>
      <c r="C51" s="4" t="s">
        <v>15</v>
      </c>
      <c r="D51" s="93"/>
      <c r="E51" s="93"/>
      <c r="F51" s="93"/>
      <c r="G51" s="129"/>
      <c r="H51" s="129"/>
      <c r="I51" s="130"/>
      <c r="J51" s="93"/>
      <c r="K51" s="93"/>
    </row>
    <row r="52" spans="1:11" ht="15.75" x14ac:dyDescent="0.25">
      <c r="A52" s="4"/>
      <c r="B52" s="93">
        <v>5151</v>
      </c>
      <c r="C52" s="93" t="s">
        <v>41</v>
      </c>
      <c r="D52" s="93"/>
      <c r="E52" s="93"/>
      <c r="F52" s="93"/>
      <c r="G52" s="104">
        <v>0</v>
      </c>
      <c r="H52" s="104">
        <v>100</v>
      </c>
      <c r="I52" s="128">
        <f>SUM(G52-H52)</f>
        <v>-100</v>
      </c>
      <c r="J52" s="93"/>
      <c r="K52" s="93"/>
    </row>
    <row r="53" spans="1:11" ht="15.75" x14ac:dyDescent="0.25">
      <c r="A53" s="4">
        <v>2310</v>
      </c>
      <c r="B53" s="93"/>
      <c r="C53" s="93"/>
      <c r="D53" s="93"/>
      <c r="E53" s="93"/>
      <c r="F53" s="93"/>
      <c r="G53" s="129">
        <v>140000</v>
      </c>
      <c r="H53" s="129">
        <v>140100</v>
      </c>
      <c r="I53" s="130">
        <f>SUM(G53-H53)</f>
        <v>-100</v>
      </c>
      <c r="J53" s="93"/>
      <c r="K53" s="93"/>
    </row>
    <row r="54" spans="1:11" ht="15.75" x14ac:dyDescent="0.25">
      <c r="A54" s="4"/>
      <c r="B54" s="93"/>
      <c r="C54" s="93"/>
      <c r="D54" s="93"/>
      <c r="E54" s="93"/>
      <c r="F54" s="93"/>
      <c r="G54" s="129"/>
      <c r="H54" s="129"/>
      <c r="I54" s="130"/>
      <c r="J54" s="93"/>
      <c r="K54" s="93"/>
    </row>
    <row r="55" spans="1:11" ht="15.75" x14ac:dyDescent="0.25">
      <c r="A55" s="4">
        <v>3419</v>
      </c>
      <c r="B55" s="93"/>
      <c r="C55" s="4" t="s">
        <v>166</v>
      </c>
      <c r="D55" s="93"/>
      <c r="E55" s="93"/>
      <c r="F55" s="93"/>
      <c r="G55" s="104"/>
      <c r="H55" s="104"/>
      <c r="I55" s="104"/>
      <c r="J55" s="93"/>
      <c r="K55" s="93"/>
    </row>
    <row r="56" spans="1:11" ht="15.75" x14ac:dyDescent="0.25">
      <c r="A56" s="4"/>
      <c r="B56" s="93">
        <v>5154</v>
      </c>
      <c r="C56" s="93" t="s">
        <v>164</v>
      </c>
      <c r="D56" s="93"/>
      <c r="E56" s="93"/>
      <c r="F56" s="93"/>
      <c r="G56" s="104">
        <v>7900</v>
      </c>
      <c r="H56" s="104">
        <v>9200</v>
      </c>
      <c r="I56" s="128">
        <f>SUM(G56-H56)</f>
        <v>-1300</v>
      </c>
      <c r="J56" s="93"/>
      <c r="K56" s="93"/>
    </row>
    <row r="57" spans="1:11" ht="15.75" x14ac:dyDescent="0.25">
      <c r="A57" s="4">
        <v>3419</v>
      </c>
      <c r="B57" s="93"/>
      <c r="C57" s="93"/>
      <c r="D57" s="93"/>
      <c r="E57" s="93"/>
      <c r="F57" s="93"/>
      <c r="G57" s="129">
        <v>162900</v>
      </c>
      <c r="H57" s="129">
        <f>SUM(G57-I57)</f>
        <v>164200</v>
      </c>
      <c r="I57" s="130">
        <f>SUM(G56-H56)</f>
        <v>-1300</v>
      </c>
      <c r="J57" s="93"/>
      <c r="K57" s="93"/>
    </row>
    <row r="58" spans="1:11" ht="15.75" x14ac:dyDescent="0.25">
      <c r="A58" s="4"/>
      <c r="B58" s="120"/>
      <c r="C58" s="93"/>
      <c r="D58" s="93"/>
      <c r="E58" s="93"/>
      <c r="F58" s="93"/>
      <c r="G58" s="129"/>
      <c r="H58" s="129"/>
      <c r="I58" s="130"/>
      <c r="J58" s="93"/>
      <c r="K58" s="93"/>
    </row>
    <row r="59" spans="1:11" ht="15.75" x14ac:dyDescent="0.25">
      <c r="A59" s="4">
        <v>3632</v>
      </c>
      <c r="B59" s="120"/>
      <c r="C59" s="4" t="s">
        <v>16</v>
      </c>
      <c r="D59" s="93"/>
      <c r="E59" s="93"/>
      <c r="F59" s="93"/>
      <c r="G59" s="129"/>
      <c r="H59" s="129"/>
      <c r="I59" s="130"/>
      <c r="J59" s="93"/>
      <c r="K59" s="93"/>
    </row>
    <row r="60" spans="1:11" ht="15.75" x14ac:dyDescent="0.25">
      <c r="A60" s="4"/>
      <c r="B60" s="120">
        <v>5169</v>
      </c>
      <c r="C60" s="93" t="s">
        <v>37</v>
      </c>
      <c r="D60" s="4"/>
      <c r="E60" s="4"/>
      <c r="F60" s="93"/>
      <c r="G60" s="104">
        <v>0</v>
      </c>
      <c r="H60" s="104">
        <v>3500</v>
      </c>
      <c r="I60" s="128">
        <f>SUM(G60-H60)</f>
        <v>-3500</v>
      </c>
      <c r="J60" s="93"/>
      <c r="K60" s="93"/>
    </row>
    <row r="61" spans="1:11" ht="15.75" x14ac:dyDescent="0.25">
      <c r="A61" s="4">
        <v>3632</v>
      </c>
      <c r="B61" s="120"/>
      <c r="C61" s="93"/>
      <c r="D61" s="93"/>
      <c r="E61" s="93"/>
      <c r="F61" s="93"/>
      <c r="G61" s="129">
        <v>42000</v>
      </c>
      <c r="H61" s="129">
        <v>45500</v>
      </c>
      <c r="I61" s="130">
        <v>-3500</v>
      </c>
      <c r="J61" s="93"/>
      <c r="K61" s="93"/>
    </row>
    <row r="62" spans="1:11" ht="15.75" x14ac:dyDescent="0.25">
      <c r="A62" s="4"/>
      <c r="B62" s="120"/>
      <c r="C62" s="93"/>
      <c r="D62" s="93"/>
      <c r="E62" s="93"/>
      <c r="F62" s="93"/>
      <c r="G62" s="129"/>
      <c r="H62" s="129"/>
      <c r="I62" s="130"/>
      <c r="J62" s="93"/>
      <c r="K62" s="93"/>
    </row>
    <row r="63" spans="1:11" ht="15.75" x14ac:dyDescent="0.25">
      <c r="A63" s="4">
        <v>5512</v>
      </c>
      <c r="B63" s="120"/>
      <c r="C63" s="4" t="s">
        <v>177</v>
      </c>
      <c r="D63" s="93"/>
      <c r="E63" s="93"/>
      <c r="F63" s="93"/>
      <c r="G63" s="129"/>
      <c r="H63" s="129"/>
      <c r="I63" s="130"/>
      <c r="J63" s="93"/>
      <c r="K63" s="93"/>
    </row>
    <row r="64" spans="1:11" ht="15.75" x14ac:dyDescent="0.25">
      <c r="A64" s="4"/>
      <c r="B64" s="120">
        <v>5156</v>
      </c>
      <c r="C64" s="93" t="s">
        <v>178</v>
      </c>
      <c r="D64" s="93"/>
      <c r="E64" s="93"/>
      <c r="F64" s="93"/>
      <c r="G64" s="104">
        <v>2600</v>
      </c>
      <c r="H64" s="104">
        <v>3700</v>
      </c>
      <c r="I64" s="128">
        <f>SUM(G64-H64)</f>
        <v>-1100</v>
      </c>
      <c r="J64" s="93"/>
      <c r="K64" s="93"/>
    </row>
    <row r="65" spans="1:11" ht="15.75" x14ac:dyDescent="0.25">
      <c r="A65" s="4">
        <v>5512</v>
      </c>
      <c r="B65" s="120"/>
      <c r="C65" s="93"/>
      <c r="D65" s="93"/>
      <c r="E65" s="93"/>
      <c r="F65" s="93"/>
      <c r="G65" s="129">
        <v>144600</v>
      </c>
      <c r="H65" s="129">
        <v>145700</v>
      </c>
      <c r="I65" s="130">
        <v>-1100</v>
      </c>
      <c r="J65" s="93"/>
      <c r="K65" s="93"/>
    </row>
    <row r="66" spans="1:11" ht="15.75" x14ac:dyDescent="0.25">
      <c r="A66" s="4"/>
      <c r="B66" s="120"/>
      <c r="C66" s="93"/>
      <c r="D66" s="93"/>
      <c r="E66" s="93"/>
      <c r="F66" s="93"/>
      <c r="G66" s="129"/>
      <c r="H66" s="129"/>
      <c r="I66" s="130"/>
      <c r="J66" s="93"/>
      <c r="K66" s="93"/>
    </row>
    <row r="67" spans="1:11" ht="15.75" x14ac:dyDescent="0.25">
      <c r="A67" s="4">
        <v>6117</v>
      </c>
      <c r="B67" s="120"/>
      <c r="C67" s="4" t="s">
        <v>179</v>
      </c>
      <c r="D67" s="93"/>
      <c r="E67" s="93"/>
      <c r="F67" s="93"/>
      <c r="G67" s="129"/>
      <c r="H67" s="129"/>
      <c r="I67" s="130"/>
      <c r="J67" s="93"/>
      <c r="K67" s="93"/>
    </row>
    <row r="68" spans="1:11" ht="15.75" x14ac:dyDescent="0.25">
      <c r="A68" s="4"/>
      <c r="B68" s="120">
        <v>5021</v>
      </c>
      <c r="C68" s="93" t="s">
        <v>120</v>
      </c>
      <c r="D68" s="93"/>
      <c r="E68" s="93"/>
      <c r="F68" s="93"/>
      <c r="G68" s="104">
        <v>12000</v>
      </c>
      <c r="H68" s="104">
        <v>14500</v>
      </c>
      <c r="I68" s="128">
        <v>-2500</v>
      </c>
      <c r="J68" s="93"/>
      <c r="K68" s="93"/>
    </row>
    <row r="69" spans="1:11" ht="15.75" x14ac:dyDescent="0.25">
      <c r="A69" s="4"/>
      <c r="B69" s="120">
        <v>5139</v>
      </c>
      <c r="C69" s="93" t="s">
        <v>49</v>
      </c>
      <c r="D69" s="93"/>
      <c r="E69" s="93"/>
      <c r="F69" s="93"/>
      <c r="G69" s="104">
        <v>6500</v>
      </c>
      <c r="H69" s="104">
        <v>10700</v>
      </c>
      <c r="I69" s="128">
        <v>-4200</v>
      </c>
      <c r="J69" s="93"/>
      <c r="K69" s="93"/>
    </row>
    <row r="70" spans="1:11" ht="15.75" x14ac:dyDescent="0.25">
      <c r="A70" s="4">
        <v>6117</v>
      </c>
      <c r="B70" s="120"/>
      <c r="C70" s="93"/>
      <c r="D70" s="93"/>
      <c r="E70" s="93"/>
      <c r="F70" s="93"/>
      <c r="G70" s="129">
        <v>25000</v>
      </c>
      <c r="H70" s="129">
        <f>SUM(G70-I70)</f>
        <v>31700</v>
      </c>
      <c r="I70" s="130">
        <f>SUM(I68:I69)</f>
        <v>-6700</v>
      </c>
      <c r="J70" s="93"/>
      <c r="K70" s="93"/>
    </row>
    <row r="71" spans="1:11" ht="15.75" x14ac:dyDescent="0.25">
      <c r="A71" s="4"/>
      <c r="B71" s="93"/>
      <c r="C71" s="93"/>
      <c r="D71" s="93"/>
      <c r="E71" s="93"/>
      <c r="F71" s="93"/>
      <c r="G71" s="104"/>
      <c r="H71" s="104"/>
      <c r="I71" s="104"/>
      <c r="J71" s="93"/>
      <c r="K71" s="93"/>
    </row>
    <row r="72" spans="1:11" ht="15.75" x14ac:dyDescent="0.25">
      <c r="A72" s="4">
        <v>6171</v>
      </c>
      <c r="B72" s="93"/>
      <c r="C72" s="4" t="s">
        <v>25</v>
      </c>
      <c r="D72" s="93"/>
      <c r="E72" s="93"/>
      <c r="F72" s="93"/>
      <c r="G72" s="104"/>
      <c r="H72" s="104"/>
      <c r="I72" s="128"/>
      <c r="J72" s="93"/>
      <c r="K72" s="93"/>
    </row>
    <row r="73" spans="1:11" ht="15.75" x14ac:dyDescent="0.25">
      <c r="A73" s="4"/>
      <c r="B73" s="93">
        <v>5137</v>
      </c>
      <c r="C73" s="93" t="s">
        <v>167</v>
      </c>
      <c r="D73" s="93"/>
      <c r="E73" s="93"/>
      <c r="F73" s="93"/>
      <c r="G73" s="104">
        <v>126000</v>
      </c>
      <c r="H73" s="104">
        <v>143500</v>
      </c>
      <c r="I73" s="128">
        <f>SUM(G73-H73)</f>
        <v>-17500</v>
      </c>
      <c r="J73" s="93"/>
      <c r="K73" s="93"/>
    </row>
    <row r="74" spans="1:11" ht="15.75" x14ac:dyDescent="0.25">
      <c r="A74" s="4"/>
      <c r="B74" s="93">
        <v>5162</v>
      </c>
      <c r="C74" s="93" t="s">
        <v>180</v>
      </c>
      <c r="D74" s="93"/>
      <c r="E74" s="93"/>
      <c r="F74" s="93"/>
      <c r="G74" s="104">
        <v>10000</v>
      </c>
      <c r="H74" s="104">
        <v>28300</v>
      </c>
      <c r="I74" s="128">
        <v>-18300</v>
      </c>
      <c r="J74" s="93"/>
      <c r="K74" s="93"/>
    </row>
    <row r="75" spans="1:11" ht="15.75" x14ac:dyDescent="0.25">
      <c r="A75" s="4">
        <v>6171</v>
      </c>
      <c r="B75" s="120"/>
      <c r="C75" s="93"/>
      <c r="D75" s="93"/>
      <c r="E75" s="93"/>
      <c r="F75" s="93"/>
      <c r="G75" s="129">
        <v>2528000</v>
      </c>
      <c r="H75" s="129">
        <f>SUM(G75-I75)</f>
        <v>2563800</v>
      </c>
      <c r="I75" s="130">
        <f>SUM(I73:I74)</f>
        <v>-35800</v>
      </c>
      <c r="J75" s="93"/>
      <c r="K75" s="93"/>
    </row>
    <row r="76" spans="1:11" ht="15.75" x14ac:dyDescent="0.25">
      <c r="A76" s="4"/>
      <c r="B76" s="120"/>
      <c r="C76" s="93"/>
      <c r="D76" s="93"/>
      <c r="E76" s="93"/>
      <c r="F76" s="93"/>
      <c r="G76" s="129"/>
      <c r="H76" s="129"/>
      <c r="I76" s="130"/>
      <c r="J76" s="93"/>
      <c r="K76" s="93"/>
    </row>
    <row r="77" spans="1:11" ht="15.75" x14ac:dyDescent="0.25">
      <c r="A77" s="4">
        <v>6330</v>
      </c>
      <c r="B77" s="120"/>
      <c r="C77" s="4" t="s">
        <v>176</v>
      </c>
      <c r="D77" s="93"/>
      <c r="E77" s="93"/>
      <c r="F77" s="93"/>
      <c r="G77" s="129"/>
      <c r="H77" s="129"/>
      <c r="I77" s="130"/>
      <c r="J77" s="93"/>
      <c r="K77" s="93"/>
    </row>
    <row r="78" spans="1:11" ht="15.75" x14ac:dyDescent="0.25">
      <c r="A78" s="4"/>
      <c r="B78" s="120">
        <v>5345</v>
      </c>
      <c r="C78" s="93" t="s">
        <v>181</v>
      </c>
      <c r="D78" s="93"/>
      <c r="E78" s="93"/>
      <c r="F78" s="93"/>
      <c r="G78" s="104">
        <v>0</v>
      </c>
      <c r="H78" s="104">
        <v>3000000</v>
      </c>
      <c r="I78" s="128">
        <v>-3000000</v>
      </c>
      <c r="J78" s="93"/>
      <c r="K78" s="93"/>
    </row>
    <row r="79" spans="1:11" ht="15.75" x14ac:dyDescent="0.25">
      <c r="A79" s="4">
        <v>6330</v>
      </c>
      <c r="B79" s="120"/>
      <c r="C79" s="93"/>
      <c r="D79" s="93"/>
      <c r="E79" s="93"/>
      <c r="F79" s="93"/>
      <c r="G79" s="129">
        <v>0</v>
      </c>
      <c r="H79" s="129">
        <v>3000000</v>
      </c>
      <c r="I79" s="130">
        <v>-3000000</v>
      </c>
      <c r="J79" s="93"/>
      <c r="K79" s="93"/>
    </row>
    <row r="80" spans="1:11" ht="16.5" thickBot="1" x14ac:dyDescent="0.3">
      <c r="A80" s="4"/>
      <c r="B80" s="120"/>
      <c r="C80" s="93"/>
      <c r="D80" s="93"/>
      <c r="E80" s="93"/>
      <c r="F80" s="93"/>
      <c r="G80" s="129"/>
      <c r="H80" s="129"/>
      <c r="I80" s="130"/>
      <c r="J80" s="93"/>
      <c r="K80" s="93"/>
    </row>
    <row r="81" spans="1:11" ht="16.5" thickBot="1" x14ac:dyDescent="0.3">
      <c r="A81" s="12" t="s">
        <v>26</v>
      </c>
      <c r="B81" s="131"/>
      <c r="C81" s="131"/>
      <c r="D81" s="131"/>
      <c r="E81" s="132"/>
      <c r="F81" s="133"/>
      <c r="G81" s="134">
        <v>9318400</v>
      </c>
      <c r="H81" s="135">
        <f>SUM(G81-I81)</f>
        <v>12378700</v>
      </c>
      <c r="I81" s="136">
        <f>SUM(I78+I75+I70+I66+I61+I57+I53+I65++I49)</f>
        <v>-3060300</v>
      </c>
      <c r="J81" s="93"/>
      <c r="K81" s="93"/>
    </row>
    <row r="82" spans="1:11" ht="15.75" x14ac:dyDescent="0.25">
      <c r="A82" s="93"/>
      <c r="B82" s="93"/>
      <c r="C82" s="4" t="s">
        <v>33</v>
      </c>
      <c r="D82" s="93"/>
      <c r="E82" s="90"/>
      <c r="F82" s="90"/>
      <c r="G82" s="137"/>
      <c r="H82" s="104"/>
      <c r="I82" s="104"/>
      <c r="J82" s="93"/>
      <c r="K82" s="93"/>
    </row>
    <row r="83" spans="1:11" ht="15" x14ac:dyDescent="0.2">
      <c r="A83" s="93"/>
      <c r="B83" s="93">
        <v>8124</v>
      </c>
      <c r="C83" s="93" t="s">
        <v>82</v>
      </c>
      <c r="D83" s="93"/>
      <c r="E83" s="93"/>
      <c r="F83" s="120"/>
      <c r="G83" s="137">
        <v>166000</v>
      </c>
      <c r="H83" s="137">
        <v>166000</v>
      </c>
      <c r="I83" s="137">
        <v>0</v>
      </c>
      <c r="J83" s="93"/>
      <c r="K83" s="93"/>
    </row>
    <row r="84" spans="1:11" ht="15" x14ac:dyDescent="0.2">
      <c r="A84" s="93"/>
      <c r="B84" s="120">
        <v>8124</v>
      </c>
      <c r="C84" s="93" t="s">
        <v>160</v>
      </c>
      <c r="D84" s="93"/>
      <c r="E84" s="93"/>
      <c r="F84" s="120"/>
      <c r="G84" s="137">
        <v>288000</v>
      </c>
      <c r="H84" s="137">
        <v>288000</v>
      </c>
      <c r="I84" s="137">
        <v>0</v>
      </c>
      <c r="J84" s="93"/>
      <c r="K84" s="93"/>
    </row>
    <row r="85" spans="1:11" ht="16.5" thickBot="1" x14ac:dyDescent="0.3">
      <c r="A85" s="93"/>
      <c r="B85" s="90">
        <v>8124</v>
      </c>
      <c r="C85" s="4" t="s">
        <v>161</v>
      </c>
      <c r="D85" s="93"/>
      <c r="E85" s="93"/>
      <c r="F85" s="93"/>
      <c r="G85" s="138">
        <f>SUM(G83:G84)</f>
        <v>454000</v>
      </c>
      <c r="H85" s="138">
        <f>SUM(H83:H84)</f>
        <v>454000</v>
      </c>
      <c r="I85" s="138">
        <v>0</v>
      </c>
      <c r="J85" s="93"/>
      <c r="K85" s="93"/>
    </row>
    <row r="86" spans="1:11" ht="16.5" thickBot="1" x14ac:dyDescent="0.3">
      <c r="A86" s="12" t="s">
        <v>27</v>
      </c>
      <c r="B86" s="12"/>
      <c r="C86" s="13"/>
      <c r="D86" s="131"/>
      <c r="E86" s="131"/>
      <c r="F86" s="139"/>
      <c r="G86" s="86">
        <f>SUM(G81+G85)</f>
        <v>9772400</v>
      </c>
      <c r="H86" s="87">
        <f>SUM(H81+H85)</f>
        <v>12832700</v>
      </c>
      <c r="I86" s="140">
        <f>SUM(I85+I81)</f>
        <v>-3060300</v>
      </c>
      <c r="J86" s="93"/>
      <c r="K86" s="93"/>
    </row>
    <row r="87" spans="1:11" ht="16.5" thickBot="1" x14ac:dyDescent="0.3">
      <c r="A87" s="120"/>
      <c r="B87" s="131"/>
      <c r="C87" s="13"/>
      <c r="D87" s="13"/>
      <c r="E87" s="13"/>
      <c r="F87" s="13"/>
      <c r="G87" s="104"/>
      <c r="H87" s="104"/>
      <c r="I87" s="104"/>
      <c r="J87" s="93"/>
      <c r="K87" s="93"/>
    </row>
    <row r="88" spans="1:11" ht="16.5" thickBot="1" x14ac:dyDescent="0.3">
      <c r="A88" s="120"/>
      <c r="B88" s="141" t="s">
        <v>28</v>
      </c>
      <c r="C88" s="93"/>
      <c r="D88" s="93"/>
      <c r="E88" s="93"/>
      <c r="F88" s="142"/>
      <c r="G88" s="122">
        <f>SUM(H43)</f>
        <v>11027200</v>
      </c>
      <c r="H88" s="143"/>
      <c r="I88" s="144"/>
      <c r="J88" s="93"/>
      <c r="K88" s="93"/>
    </row>
    <row r="89" spans="1:11" ht="16.5" thickBot="1" x14ac:dyDescent="0.3">
      <c r="A89" s="90"/>
      <c r="B89" s="145" t="s">
        <v>29</v>
      </c>
      <c r="C89" s="120"/>
      <c r="D89" s="120"/>
      <c r="E89" s="120"/>
      <c r="F89" s="120"/>
      <c r="G89" s="146">
        <f>SUM(H86)</f>
        <v>12832700</v>
      </c>
      <c r="H89" s="147"/>
      <c r="I89" s="148"/>
      <c r="J89" s="93"/>
      <c r="K89" s="93"/>
    </row>
    <row r="90" spans="1:11" ht="15.75" x14ac:dyDescent="0.25">
      <c r="A90" s="90"/>
      <c r="B90" s="145"/>
      <c r="C90" s="90"/>
      <c r="D90" s="120"/>
      <c r="E90" s="149"/>
      <c r="F90" s="120"/>
      <c r="G90" s="150"/>
      <c r="H90" s="147"/>
      <c r="I90" s="148"/>
      <c r="J90" s="93"/>
      <c r="K90" s="93"/>
    </row>
    <row r="91" spans="1:11" ht="16.5" thickBot="1" x14ac:dyDescent="0.3">
      <c r="A91" s="90"/>
      <c r="B91" s="91" t="s">
        <v>30</v>
      </c>
      <c r="C91" s="151"/>
      <c r="D91" s="151"/>
      <c r="E91" s="151"/>
      <c r="F91" s="151"/>
      <c r="G91" s="152">
        <f>SUM(G88-G89)</f>
        <v>-1805500</v>
      </c>
      <c r="H91" s="153">
        <v>51300</v>
      </c>
      <c r="I91" s="154"/>
      <c r="J91" s="93"/>
      <c r="K91" s="93"/>
    </row>
    <row r="92" spans="1:11" ht="15.75" x14ac:dyDescent="0.25">
      <c r="A92" s="90"/>
      <c r="B92" s="90"/>
      <c r="C92" s="90"/>
      <c r="D92" s="90"/>
      <c r="E92" s="155"/>
      <c r="F92" s="90"/>
      <c r="G92" s="94"/>
      <c r="H92" s="156"/>
      <c r="I92" s="157"/>
      <c r="J92" s="93"/>
      <c r="K92" s="93"/>
    </row>
    <row r="93" spans="1:11" ht="15" x14ac:dyDescent="0.2">
      <c r="A93" s="93" t="s">
        <v>185</v>
      </c>
      <c r="B93" s="93"/>
      <c r="C93" s="93"/>
      <c r="D93" s="93"/>
      <c r="E93" s="93"/>
      <c r="F93" s="93"/>
      <c r="G93" s="94"/>
      <c r="H93" s="105"/>
      <c r="I93" s="158"/>
      <c r="J93" s="93"/>
      <c r="K93" s="93"/>
    </row>
    <row r="94" spans="1:11" ht="15" x14ac:dyDescent="0.2">
      <c r="A94" s="93"/>
      <c r="B94" s="93"/>
      <c r="C94" s="93"/>
      <c r="D94" s="93"/>
      <c r="E94" s="93"/>
      <c r="F94" s="93"/>
      <c r="G94" s="94"/>
      <c r="H94" s="105"/>
      <c r="I94" s="158"/>
      <c r="J94" s="93"/>
      <c r="K94" s="93"/>
    </row>
    <row r="95" spans="1:11" x14ac:dyDescent="0.2">
      <c r="B95" t="s">
        <v>182</v>
      </c>
      <c r="H95" s="85"/>
      <c r="I95" s="88"/>
    </row>
    <row r="96" spans="1:11" x14ac:dyDescent="0.2">
      <c r="H96" s="39"/>
      <c r="I96" s="39"/>
    </row>
    <row r="97" spans="1:9" x14ac:dyDescent="0.2">
      <c r="D97" s="8" t="s">
        <v>184</v>
      </c>
      <c r="G97" s="89"/>
      <c r="H97" s="39"/>
      <c r="I97" s="39"/>
    </row>
    <row r="98" spans="1:9" x14ac:dyDescent="0.2">
      <c r="A98" s="42" t="s">
        <v>183</v>
      </c>
      <c r="B98" s="36"/>
      <c r="E98" s="1"/>
      <c r="G98"/>
      <c r="H98" s="39"/>
      <c r="I98" s="39"/>
    </row>
    <row r="99" spans="1:9" x14ac:dyDescent="0.2">
      <c r="A99" s="2"/>
      <c r="B99" s="2"/>
      <c r="C99" s="36"/>
      <c r="D99" s="36"/>
      <c r="E99" s="36"/>
      <c r="F99" s="36"/>
    </row>
    <row r="100" spans="1:9" x14ac:dyDescent="0.2">
      <c r="C100" s="2"/>
      <c r="D100" s="2"/>
      <c r="E100" s="6"/>
    </row>
  </sheetData>
  <pageMargins left="0.70866141732283472" right="0.70866141732283472" top="0.78740157480314965" bottom="0.78740157480314965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2"/>
  <sheetViews>
    <sheetView workbookViewId="0">
      <selection activeCell="D23" sqref="D23"/>
    </sheetView>
  </sheetViews>
  <sheetFormatPr defaultRowHeight="12.75" x14ac:dyDescent="0.2"/>
  <cols>
    <col min="3" max="3" width="39" customWidth="1"/>
    <col min="4" max="4" width="31.28515625" customWidth="1"/>
  </cols>
  <sheetData>
    <row r="3" spans="4:4" x14ac:dyDescent="0.2">
      <c r="D3" s="39">
        <v>1361245.99</v>
      </c>
    </row>
    <row r="4" spans="4:4" x14ac:dyDescent="0.2">
      <c r="D4" s="39">
        <v>22252.92</v>
      </c>
    </row>
    <row r="5" spans="4:4" x14ac:dyDescent="0.2">
      <c r="D5" s="39">
        <v>123826.51</v>
      </c>
    </row>
    <row r="6" spans="4:4" x14ac:dyDescent="0.2">
      <c r="D6" s="39">
        <v>1073170.49</v>
      </c>
    </row>
    <row r="7" spans="4:4" x14ac:dyDescent="0.2">
      <c r="D7" s="39">
        <v>2811099.08</v>
      </c>
    </row>
    <row r="8" spans="4:4" x14ac:dyDescent="0.2">
      <c r="D8" s="39">
        <v>5445.93</v>
      </c>
    </row>
    <row r="9" spans="4:4" x14ac:dyDescent="0.2">
      <c r="D9" s="39">
        <v>395432</v>
      </c>
    </row>
    <row r="10" spans="4:4" x14ac:dyDescent="0.2">
      <c r="D10" s="39">
        <v>8067</v>
      </c>
    </row>
    <row r="11" spans="4:4" x14ac:dyDescent="0.2">
      <c r="D11" s="39">
        <v>4146</v>
      </c>
    </row>
    <row r="12" spans="4:4" x14ac:dyDescent="0.2">
      <c r="D12" s="39">
        <v>5085</v>
      </c>
    </row>
    <row r="13" spans="4:4" x14ac:dyDescent="0.2">
      <c r="D13" s="39">
        <v>36082.36</v>
      </c>
    </row>
    <row r="14" spans="4:4" x14ac:dyDescent="0.2">
      <c r="D14" s="39">
        <v>565510.91</v>
      </c>
    </row>
    <row r="15" spans="4:4" x14ac:dyDescent="0.2">
      <c r="D15" s="39">
        <v>51324</v>
      </c>
    </row>
    <row r="16" spans="4:4" x14ac:dyDescent="0.2">
      <c r="D16" s="39">
        <v>89837</v>
      </c>
    </row>
    <row r="17" spans="4:4" x14ac:dyDescent="0.2">
      <c r="D17" s="39">
        <v>438800</v>
      </c>
    </row>
    <row r="18" spans="4:4" x14ac:dyDescent="0.2">
      <c r="D18" s="39">
        <v>35665</v>
      </c>
    </row>
    <row r="19" spans="4:4" x14ac:dyDescent="0.2">
      <c r="D19" s="39">
        <v>485000</v>
      </c>
    </row>
    <row r="20" spans="4:4" x14ac:dyDescent="0.2">
      <c r="D20" s="39">
        <v>20000</v>
      </c>
    </row>
    <row r="21" spans="4:4" x14ac:dyDescent="0.2">
      <c r="D21" s="39"/>
    </row>
    <row r="22" spans="4:4" x14ac:dyDescent="0.2">
      <c r="D22" s="39">
        <f>SUM(D3:D21)</f>
        <v>7531990.1900000004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28515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69" t="s">
        <v>154</v>
      </c>
      <c r="C1" s="70"/>
      <c r="D1" s="75"/>
      <c r="E1" s="75"/>
    </row>
    <row r="2" spans="2:5" x14ac:dyDescent="0.2">
      <c r="B2" s="69" t="s">
        <v>155</v>
      </c>
      <c r="C2" s="70"/>
      <c r="D2" s="75"/>
      <c r="E2" s="75"/>
    </row>
    <row r="3" spans="2:5" x14ac:dyDescent="0.2">
      <c r="B3" s="71"/>
      <c r="C3" s="71"/>
      <c r="D3" s="76"/>
      <c r="E3" s="76"/>
    </row>
    <row r="4" spans="2:5" ht="38.25" x14ac:dyDescent="0.2">
      <c r="B4" s="72" t="s">
        <v>156</v>
      </c>
      <c r="C4" s="71"/>
      <c r="D4" s="76"/>
      <c r="E4" s="76"/>
    </row>
    <row r="5" spans="2:5" x14ac:dyDescent="0.2">
      <c r="B5" s="71"/>
      <c r="C5" s="71"/>
      <c r="D5" s="76"/>
      <c r="E5" s="76"/>
    </row>
    <row r="6" spans="2:5" x14ac:dyDescent="0.2">
      <c r="B6" s="69" t="s">
        <v>157</v>
      </c>
      <c r="C6" s="70"/>
      <c r="D6" s="75"/>
      <c r="E6" s="77" t="s">
        <v>158</v>
      </c>
    </row>
    <row r="7" spans="2:5" ht="13.5" thickBot="1" x14ac:dyDescent="0.25">
      <c r="B7" s="71"/>
      <c r="C7" s="71"/>
      <c r="D7" s="76"/>
      <c r="E7" s="76"/>
    </row>
    <row r="8" spans="2:5" ht="39" thickBot="1" x14ac:dyDescent="0.25">
      <c r="B8" s="73" t="s">
        <v>159</v>
      </c>
      <c r="C8" s="74"/>
      <c r="D8" s="78"/>
      <c r="E8" s="79">
        <v>3</v>
      </c>
    </row>
    <row r="9" spans="2:5" x14ac:dyDescent="0.2">
      <c r="B9" s="71"/>
      <c r="C9" s="71"/>
      <c r="D9" s="76"/>
      <c r="E9" s="76"/>
    </row>
    <row r="10" spans="2:5" x14ac:dyDescent="0.2">
      <c r="B10" s="71"/>
      <c r="C10" s="71"/>
      <c r="D10" s="76"/>
      <c r="E10" s="7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10,11,12</vt:lpstr>
      <vt:lpstr>2009,10,11,12</vt:lpstr>
      <vt:lpstr>List1</vt:lpstr>
      <vt:lpstr>Sestava kompatibility</vt:lpstr>
      <vt:lpstr>'2009,10,11,12'!Oblast_tisku</vt:lpstr>
    </vt:vector>
  </TitlesOfParts>
  <Company>Obecní úřad Hvozdnice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Hvozdnice</dc:creator>
  <cp:lastModifiedBy>Starostka</cp:lastModifiedBy>
  <cp:lastPrinted>2019-07-23T13:52:23Z</cp:lastPrinted>
  <dcterms:created xsi:type="dcterms:W3CDTF">2006-01-04T09:08:37Z</dcterms:created>
  <dcterms:modified xsi:type="dcterms:W3CDTF">2019-08-26T18:28:44Z</dcterms:modified>
</cp:coreProperties>
</file>