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4"/>
  <workbookPr/>
  <mc:AlternateContent xmlns:mc="http://schemas.openxmlformats.org/markup-compatibility/2006">
    <mc:Choice Requires="x15">
      <x15ac:absPath xmlns:x15ac="http://schemas.microsoft.com/office/spreadsheetml/2010/11/ac" url="D:\Obec Synkov-Slemeno\VŘ\Komunikace Bypas JZD - 2021\VŘ\"/>
    </mc:Choice>
  </mc:AlternateContent>
  <xr:revisionPtr revIDLastSave="0" documentId="8_{EBC23257-A15C-4396-805F-168BFE5E0EA8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Rekapitulace stavby" sheetId="1" r:id="rId1"/>
    <sheet name="SO 101 - Komunikace" sheetId="2" r:id="rId2"/>
    <sheet name="NUS - Ostatní náklady" sheetId="3" r:id="rId3"/>
    <sheet name="Pokyny pro vyplnění" sheetId="4" r:id="rId4"/>
  </sheets>
  <definedNames>
    <definedName name="_xlnm._FilterDatabase" localSheetId="2" hidden="1">'NUS - Ostatní náklady'!$C$80:$K$92</definedName>
    <definedName name="_xlnm._FilterDatabase" localSheetId="1" hidden="1">'SO 101 - Komunikace'!$C$87:$K$372</definedName>
    <definedName name="_xlnm.Print_Titles" localSheetId="2">'NUS - Ostatní náklady'!$80:$80</definedName>
    <definedName name="_xlnm.Print_Titles" localSheetId="0">'Rekapitulace stavby'!$52:$52</definedName>
    <definedName name="_xlnm.Print_Titles" localSheetId="1">'SO 101 - Komunikace'!$87:$87</definedName>
    <definedName name="_xlnm.Print_Area" localSheetId="2">'NUS - Ostatní náklady'!$C$4:$J$39,'NUS - Ostatní náklady'!$C$45:$J$62,'NUS - Ostatní náklady'!$C$68:$K$92</definedName>
    <definedName name="_xlnm.Print_Area" localSheetId="3">'Pokyny pro vyplnění'!$B$2:$K$71,'Pokyny pro vyplnění'!$B$74:$K$118,'Pokyny pro vyplnění'!$B$121:$K$190,'Pokyny pro vyplnění'!$B$198:$K$218</definedName>
    <definedName name="_xlnm.Print_Area" localSheetId="0">'Rekapitulace stavby'!$D$4:$AO$36,'Rekapitulace stavby'!$C$42:$AQ$58</definedName>
    <definedName name="_xlnm.Print_Area" localSheetId="1">'SO 101 - Komunikace'!$C$4:$J$39,'SO 101 - Komunikace'!$C$45:$J$69,'SO 101 - Komunikace'!$C$75:$K$372</definedName>
  </definedNames>
  <calcPr calcId="191029"/>
</workbook>
</file>

<file path=xl/calcChain.xml><?xml version="1.0" encoding="utf-8"?>
<calcChain xmlns="http://schemas.openxmlformats.org/spreadsheetml/2006/main">
  <c r="J37" i="3" l="1"/>
  <c r="J36" i="3"/>
  <c r="AY57" i="1"/>
  <c r="J35" i="3"/>
  <c r="AX57" i="1" s="1"/>
  <c r="BI92" i="3"/>
  <c r="BH92" i="3"/>
  <c r="BG92" i="3"/>
  <c r="BF92" i="3"/>
  <c r="T92" i="3"/>
  <c r="T91" i="3" s="1"/>
  <c r="R92" i="3"/>
  <c r="R91" i="3" s="1"/>
  <c r="P92" i="3"/>
  <c r="P91" i="3" s="1"/>
  <c r="P82" i="3" s="1"/>
  <c r="P81" i="3" s="1"/>
  <c r="AU57" i="1" s="1"/>
  <c r="BI90" i="3"/>
  <c r="BH90" i="3"/>
  <c r="BG90" i="3"/>
  <c r="BF90" i="3"/>
  <c r="T90" i="3"/>
  <c r="R90" i="3"/>
  <c r="P90" i="3"/>
  <c r="BI89" i="3"/>
  <c r="BH89" i="3"/>
  <c r="BG89" i="3"/>
  <c r="BF89" i="3"/>
  <c r="T89" i="3"/>
  <c r="R89" i="3"/>
  <c r="P89" i="3"/>
  <c r="BI88" i="3"/>
  <c r="BH88" i="3"/>
  <c r="BG88" i="3"/>
  <c r="BF88" i="3"/>
  <c r="T88" i="3"/>
  <c r="R88" i="3"/>
  <c r="P88" i="3"/>
  <c r="BI87" i="3"/>
  <c r="BH87" i="3"/>
  <c r="BG87" i="3"/>
  <c r="BF87" i="3"/>
  <c r="T87" i="3"/>
  <c r="R87" i="3"/>
  <c r="P87" i="3"/>
  <c r="BI86" i="3"/>
  <c r="BH86" i="3"/>
  <c r="BG86" i="3"/>
  <c r="BF86" i="3"/>
  <c r="T86" i="3"/>
  <c r="T82" i="3" s="1"/>
  <c r="T81" i="3" s="1"/>
  <c r="R86" i="3"/>
  <c r="P86" i="3"/>
  <c r="BI85" i="3"/>
  <c r="BH85" i="3"/>
  <c r="BG85" i="3"/>
  <c r="BF85" i="3"/>
  <c r="T85" i="3"/>
  <c r="R85" i="3"/>
  <c r="P85" i="3"/>
  <c r="BI84" i="3"/>
  <c r="BH84" i="3"/>
  <c r="BG84" i="3"/>
  <c r="BF84" i="3"/>
  <c r="T84" i="3"/>
  <c r="R84" i="3"/>
  <c r="P84" i="3"/>
  <c r="BI83" i="3"/>
  <c r="BH83" i="3"/>
  <c r="BG83" i="3"/>
  <c r="BF83" i="3"/>
  <c r="T83" i="3"/>
  <c r="R83" i="3"/>
  <c r="R82" i="3" s="1"/>
  <c r="R81" i="3" s="1"/>
  <c r="P83" i="3"/>
  <c r="J78" i="3"/>
  <c r="J77" i="3"/>
  <c r="F77" i="3"/>
  <c r="F75" i="3"/>
  <c r="E73" i="3"/>
  <c r="J55" i="3"/>
  <c r="J54" i="3"/>
  <c r="F54" i="3"/>
  <c r="F52" i="3"/>
  <c r="E50" i="3"/>
  <c r="J18" i="3"/>
  <c r="E18" i="3"/>
  <c r="F78" i="3" s="1"/>
  <c r="J17" i="3"/>
  <c r="J12" i="3"/>
  <c r="J75" i="3"/>
  <c r="E7" i="3"/>
  <c r="E71" i="3"/>
  <c r="J37" i="2"/>
  <c r="J36" i="2"/>
  <c r="AY56" i="1" s="1"/>
  <c r="J35" i="2"/>
  <c r="AX56" i="1" s="1"/>
  <c r="BI370" i="2"/>
  <c r="BH370" i="2"/>
  <c r="BG370" i="2"/>
  <c r="BF370" i="2"/>
  <c r="T370" i="2"/>
  <c r="R370" i="2"/>
  <c r="P370" i="2"/>
  <c r="BI368" i="2"/>
  <c r="BH368" i="2"/>
  <c r="BG368" i="2"/>
  <c r="BF368" i="2"/>
  <c r="T368" i="2"/>
  <c r="R368" i="2"/>
  <c r="P368" i="2"/>
  <c r="BI366" i="2"/>
  <c r="BH366" i="2"/>
  <c r="BG366" i="2"/>
  <c r="BF366" i="2"/>
  <c r="T366" i="2"/>
  <c r="R366" i="2"/>
  <c r="P366" i="2"/>
  <c r="BI365" i="2"/>
  <c r="BH365" i="2"/>
  <c r="BG365" i="2"/>
  <c r="BF365" i="2"/>
  <c r="T365" i="2"/>
  <c r="R365" i="2"/>
  <c r="P365" i="2"/>
  <c r="BI364" i="2"/>
  <c r="BH364" i="2"/>
  <c r="BG364" i="2"/>
  <c r="BF364" i="2"/>
  <c r="T364" i="2"/>
  <c r="R364" i="2"/>
  <c r="P364" i="2"/>
  <c r="BI363" i="2"/>
  <c r="BH363" i="2"/>
  <c r="BG363" i="2"/>
  <c r="BF363" i="2"/>
  <c r="T363" i="2"/>
  <c r="R363" i="2"/>
  <c r="P363" i="2"/>
  <c r="BI359" i="2"/>
  <c r="BH359" i="2"/>
  <c r="BG359" i="2"/>
  <c r="BF359" i="2"/>
  <c r="T359" i="2"/>
  <c r="R359" i="2"/>
  <c r="P359" i="2"/>
  <c r="BI356" i="2"/>
  <c r="BH356" i="2"/>
  <c r="BG356" i="2"/>
  <c r="BF356" i="2"/>
  <c r="T356" i="2"/>
  <c r="R356" i="2"/>
  <c r="P356" i="2"/>
  <c r="BI352" i="2"/>
  <c r="BH352" i="2"/>
  <c r="BG352" i="2"/>
  <c r="BF352" i="2"/>
  <c r="T352" i="2"/>
  <c r="R352" i="2"/>
  <c r="P352" i="2"/>
  <c r="BI350" i="2"/>
  <c r="BH350" i="2"/>
  <c r="BG350" i="2"/>
  <c r="BF350" i="2"/>
  <c r="T350" i="2"/>
  <c r="R350" i="2"/>
  <c r="P350" i="2"/>
  <c r="BI348" i="2"/>
  <c r="BH348" i="2"/>
  <c r="BG348" i="2"/>
  <c r="BF348" i="2"/>
  <c r="T348" i="2"/>
  <c r="R348" i="2"/>
  <c r="P348" i="2"/>
  <c r="BI344" i="2"/>
  <c r="BH344" i="2"/>
  <c r="BG344" i="2"/>
  <c r="BF344" i="2"/>
  <c r="T344" i="2"/>
  <c r="R344" i="2"/>
  <c r="P344" i="2"/>
  <c r="BI341" i="2"/>
  <c r="BH341" i="2"/>
  <c r="BG341" i="2"/>
  <c r="BF341" i="2"/>
  <c r="T341" i="2"/>
  <c r="R341" i="2"/>
  <c r="P341" i="2"/>
  <c r="BI338" i="2"/>
  <c r="BH338" i="2"/>
  <c r="BG338" i="2"/>
  <c r="BF338" i="2"/>
  <c r="T338" i="2"/>
  <c r="R338" i="2"/>
  <c r="P338" i="2"/>
  <c r="BI334" i="2"/>
  <c r="BH334" i="2"/>
  <c r="BG334" i="2"/>
  <c r="BF334" i="2"/>
  <c r="T334" i="2"/>
  <c r="R334" i="2"/>
  <c r="P334" i="2"/>
  <c r="BI330" i="2"/>
  <c r="BH330" i="2"/>
  <c r="BG330" i="2"/>
  <c r="BF330" i="2"/>
  <c r="T330" i="2"/>
  <c r="R330" i="2"/>
  <c r="P330" i="2"/>
  <c r="BI326" i="2"/>
  <c r="BH326" i="2"/>
  <c r="BG326" i="2"/>
  <c r="BF326" i="2"/>
  <c r="T326" i="2"/>
  <c r="R326" i="2"/>
  <c r="P326" i="2"/>
  <c r="BI323" i="2"/>
  <c r="BH323" i="2"/>
  <c r="BG323" i="2"/>
  <c r="BF323" i="2"/>
  <c r="T323" i="2"/>
  <c r="R323" i="2"/>
  <c r="P323" i="2"/>
  <c r="BI319" i="2"/>
  <c r="BH319" i="2"/>
  <c r="BG319" i="2"/>
  <c r="BF319" i="2"/>
  <c r="T319" i="2"/>
  <c r="R319" i="2"/>
  <c r="P319" i="2"/>
  <c r="BI314" i="2"/>
  <c r="BH314" i="2"/>
  <c r="BG314" i="2"/>
  <c r="BF314" i="2"/>
  <c r="T314" i="2"/>
  <c r="R314" i="2"/>
  <c r="P314" i="2"/>
  <c r="BI309" i="2"/>
  <c r="BH309" i="2"/>
  <c r="BG309" i="2"/>
  <c r="BF309" i="2"/>
  <c r="T309" i="2"/>
  <c r="R309" i="2"/>
  <c r="P309" i="2"/>
  <c r="BI304" i="2"/>
  <c r="BH304" i="2"/>
  <c r="BG304" i="2"/>
  <c r="BF304" i="2"/>
  <c r="T304" i="2"/>
  <c r="R304" i="2"/>
  <c r="P304" i="2"/>
  <c r="BI301" i="2"/>
  <c r="BH301" i="2"/>
  <c r="BG301" i="2"/>
  <c r="BF301" i="2"/>
  <c r="T301" i="2"/>
  <c r="R301" i="2"/>
  <c r="P301" i="2"/>
  <c r="BI298" i="2"/>
  <c r="BH298" i="2"/>
  <c r="BG298" i="2"/>
  <c r="BF298" i="2"/>
  <c r="T298" i="2"/>
  <c r="R298" i="2"/>
  <c r="P298" i="2"/>
  <c r="BI293" i="2"/>
  <c r="BH293" i="2"/>
  <c r="BG293" i="2"/>
  <c r="BF293" i="2"/>
  <c r="T293" i="2"/>
  <c r="R293" i="2"/>
  <c r="P293" i="2"/>
  <c r="BI288" i="2"/>
  <c r="BH288" i="2"/>
  <c r="BG288" i="2"/>
  <c r="BF288" i="2"/>
  <c r="T288" i="2"/>
  <c r="R288" i="2"/>
  <c r="P288" i="2"/>
  <c r="BI283" i="2"/>
  <c r="BH283" i="2"/>
  <c r="BG283" i="2"/>
  <c r="BF283" i="2"/>
  <c r="T283" i="2"/>
  <c r="R283" i="2"/>
  <c r="P283" i="2"/>
  <c r="BI279" i="2"/>
  <c r="BH279" i="2"/>
  <c r="BG279" i="2"/>
  <c r="BF279" i="2"/>
  <c r="T279" i="2"/>
  <c r="R279" i="2"/>
  <c r="P279" i="2"/>
  <c r="BI275" i="2"/>
  <c r="BH275" i="2"/>
  <c r="BG275" i="2"/>
  <c r="BF275" i="2"/>
  <c r="T275" i="2"/>
  <c r="R275" i="2"/>
  <c r="P275" i="2"/>
  <c r="BI269" i="2"/>
  <c r="BH269" i="2"/>
  <c r="BG269" i="2"/>
  <c r="BF269" i="2"/>
  <c r="T269" i="2"/>
  <c r="R269" i="2"/>
  <c r="P269" i="2"/>
  <c r="BI265" i="2"/>
  <c r="BH265" i="2"/>
  <c r="BG265" i="2"/>
  <c r="BF265" i="2"/>
  <c r="T265" i="2"/>
  <c r="R265" i="2"/>
  <c r="P265" i="2"/>
  <c r="BI257" i="2"/>
  <c r="BH257" i="2"/>
  <c r="BG257" i="2"/>
  <c r="BF257" i="2"/>
  <c r="T257" i="2"/>
  <c r="R257" i="2"/>
  <c r="P257" i="2"/>
  <c r="BI251" i="2"/>
  <c r="BH251" i="2"/>
  <c r="BG251" i="2"/>
  <c r="BF251" i="2"/>
  <c r="T251" i="2"/>
  <c r="R251" i="2"/>
  <c r="P251" i="2"/>
  <c r="BI243" i="2"/>
  <c r="BH243" i="2"/>
  <c r="BG243" i="2"/>
  <c r="BF243" i="2"/>
  <c r="T243" i="2"/>
  <c r="R243" i="2"/>
  <c r="P243" i="2"/>
  <c r="BI241" i="2"/>
  <c r="BH241" i="2"/>
  <c r="BG241" i="2"/>
  <c r="BF241" i="2"/>
  <c r="T241" i="2"/>
  <c r="R241" i="2"/>
  <c r="P241" i="2"/>
  <c r="BI237" i="2"/>
  <c r="BH237" i="2"/>
  <c r="BG237" i="2"/>
  <c r="BF237" i="2"/>
  <c r="T237" i="2"/>
  <c r="R237" i="2"/>
  <c r="P237" i="2"/>
  <c r="BI231" i="2"/>
  <c r="BH231" i="2"/>
  <c r="BG231" i="2"/>
  <c r="BF231" i="2"/>
  <c r="T231" i="2"/>
  <c r="R231" i="2"/>
  <c r="P231" i="2"/>
  <c r="BI228" i="2"/>
  <c r="BH228" i="2"/>
  <c r="BG228" i="2"/>
  <c r="BF228" i="2"/>
  <c r="T228" i="2"/>
  <c r="R228" i="2"/>
  <c r="P228" i="2"/>
  <c r="BI225" i="2"/>
  <c r="BH225" i="2"/>
  <c r="BG225" i="2"/>
  <c r="BF225" i="2"/>
  <c r="T225" i="2"/>
  <c r="R225" i="2"/>
  <c r="P225" i="2"/>
  <c r="BI220" i="2"/>
  <c r="BH220" i="2"/>
  <c r="BG220" i="2"/>
  <c r="BF220" i="2"/>
  <c r="T220" i="2"/>
  <c r="R220" i="2"/>
  <c r="P220" i="2"/>
  <c r="BI217" i="2"/>
  <c r="BH217" i="2"/>
  <c r="BG217" i="2"/>
  <c r="BF217" i="2"/>
  <c r="T217" i="2"/>
  <c r="R217" i="2"/>
  <c r="P217" i="2"/>
  <c r="BI210" i="2"/>
  <c r="BH210" i="2"/>
  <c r="BG210" i="2"/>
  <c r="BF210" i="2"/>
  <c r="T210" i="2"/>
  <c r="R210" i="2"/>
  <c r="P210" i="2"/>
  <c r="BI205" i="2"/>
  <c r="BH205" i="2"/>
  <c r="BG205" i="2"/>
  <c r="BF205" i="2"/>
  <c r="T205" i="2"/>
  <c r="R205" i="2"/>
  <c r="P205" i="2"/>
  <c r="BI197" i="2"/>
  <c r="BH197" i="2"/>
  <c r="BG197" i="2"/>
  <c r="BF197" i="2"/>
  <c r="T197" i="2"/>
  <c r="R197" i="2"/>
  <c r="P197" i="2"/>
  <c r="BI191" i="2"/>
  <c r="BH191" i="2"/>
  <c r="BG191" i="2"/>
  <c r="BF191" i="2"/>
  <c r="T191" i="2"/>
  <c r="R191" i="2"/>
  <c r="P191" i="2"/>
  <c r="BI187" i="2"/>
  <c r="BH187" i="2"/>
  <c r="BG187" i="2"/>
  <c r="BF187" i="2"/>
  <c r="T187" i="2"/>
  <c r="R187" i="2"/>
  <c r="P187" i="2"/>
  <c r="BI182" i="2"/>
  <c r="BH182" i="2"/>
  <c r="BG182" i="2"/>
  <c r="BF182" i="2"/>
  <c r="T182" i="2"/>
  <c r="R182" i="2"/>
  <c r="P182" i="2"/>
  <c r="BI170" i="2"/>
  <c r="BH170" i="2"/>
  <c r="BG170" i="2"/>
  <c r="BF170" i="2"/>
  <c r="T170" i="2"/>
  <c r="R170" i="2"/>
  <c r="P170" i="2"/>
  <c r="BI160" i="2"/>
  <c r="BH160" i="2"/>
  <c r="BG160" i="2"/>
  <c r="BF160" i="2"/>
  <c r="T160" i="2"/>
  <c r="R160" i="2"/>
  <c r="P160" i="2"/>
  <c r="BI156" i="2"/>
  <c r="BH156" i="2"/>
  <c r="BG156" i="2"/>
  <c r="BF156" i="2"/>
  <c r="T156" i="2"/>
  <c r="R156" i="2"/>
  <c r="P156" i="2"/>
  <c r="BI152" i="2"/>
  <c r="BH152" i="2"/>
  <c r="BG152" i="2"/>
  <c r="BF152" i="2"/>
  <c r="T152" i="2"/>
  <c r="R152" i="2"/>
  <c r="P152" i="2"/>
  <c r="BI140" i="2"/>
  <c r="BH140" i="2"/>
  <c r="BG140" i="2"/>
  <c r="BF140" i="2"/>
  <c r="T140" i="2"/>
  <c r="R140" i="2"/>
  <c r="P140" i="2"/>
  <c r="BI132" i="2"/>
  <c r="BH132" i="2"/>
  <c r="BG132" i="2"/>
  <c r="BF132" i="2"/>
  <c r="T132" i="2"/>
  <c r="R132" i="2"/>
  <c r="P132" i="2"/>
  <c r="BI127" i="2"/>
  <c r="BH127" i="2"/>
  <c r="BG127" i="2"/>
  <c r="BF127" i="2"/>
  <c r="T127" i="2"/>
  <c r="R127" i="2"/>
  <c r="P127" i="2"/>
  <c r="BI124" i="2"/>
  <c r="BH124" i="2"/>
  <c r="BG124" i="2"/>
  <c r="BF124" i="2"/>
  <c r="T124" i="2"/>
  <c r="R124" i="2"/>
  <c r="P124" i="2"/>
  <c r="BI114" i="2"/>
  <c r="BH114" i="2"/>
  <c r="BG114" i="2"/>
  <c r="BF114" i="2"/>
  <c r="T114" i="2"/>
  <c r="R114" i="2"/>
  <c r="P114" i="2"/>
  <c r="BI104" i="2"/>
  <c r="BH104" i="2"/>
  <c r="BG104" i="2"/>
  <c r="BF104" i="2"/>
  <c r="T104" i="2"/>
  <c r="R104" i="2"/>
  <c r="P104" i="2"/>
  <c r="BI100" i="2"/>
  <c r="BH100" i="2"/>
  <c r="BG100" i="2"/>
  <c r="BF100" i="2"/>
  <c r="T100" i="2"/>
  <c r="R100" i="2"/>
  <c r="P100" i="2"/>
  <c r="BI97" i="2"/>
  <c r="BH97" i="2"/>
  <c r="BG97" i="2"/>
  <c r="BF97" i="2"/>
  <c r="T97" i="2"/>
  <c r="R97" i="2"/>
  <c r="P97" i="2"/>
  <c r="BI94" i="2"/>
  <c r="BH94" i="2"/>
  <c r="BG94" i="2"/>
  <c r="BF94" i="2"/>
  <c r="T94" i="2"/>
  <c r="R94" i="2"/>
  <c r="P94" i="2"/>
  <c r="BI91" i="2"/>
  <c r="BH91" i="2"/>
  <c r="BG91" i="2"/>
  <c r="BF91" i="2"/>
  <c r="T91" i="2"/>
  <c r="R91" i="2"/>
  <c r="P91" i="2"/>
  <c r="J85" i="2"/>
  <c r="J84" i="2"/>
  <c r="F84" i="2"/>
  <c r="F82" i="2"/>
  <c r="E80" i="2"/>
  <c r="J55" i="2"/>
  <c r="J54" i="2"/>
  <c r="F54" i="2"/>
  <c r="F52" i="2"/>
  <c r="E50" i="2"/>
  <c r="J18" i="2"/>
  <c r="E18" i="2"/>
  <c r="F85" i="2" s="1"/>
  <c r="J17" i="2"/>
  <c r="J12" i="2"/>
  <c r="J82" i="2"/>
  <c r="E7" i="2"/>
  <c r="E78" i="2"/>
  <c r="L50" i="1"/>
  <c r="AM50" i="1"/>
  <c r="AM49" i="1"/>
  <c r="L49" i="1"/>
  <c r="AM47" i="1"/>
  <c r="L47" i="1"/>
  <c r="L45" i="1"/>
  <c r="L44" i="1"/>
  <c r="BK92" i="3"/>
  <c r="BK88" i="3"/>
  <c r="J87" i="3"/>
  <c r="BK364" i="2"/>
  <c r="J352" i="2"/>
  <c r="J338" i="2"/>
  <c r="BK323" i="2"/>
  <c r="BK304" i="2"/>
  <c r="J279" i="2"/>
  <c r="BK257" i="2"/>
  <c r="J237" i="2"/>
  <c r="BK210" i="2"/>
  <c r="BK187" i="2"/>
  <c r="J100" i="2"/>
  <c r="BK91" i="2"/>
  <c r="BK85" i="3"/>
  <c r="BK368" i="2"/>
  <c r="J364" i="2"/>
  <c r="J350" i="2"/>
  <c r="J341" i="2"/>
  <c r="J323" i="2"/>
  <c r="J293" i="2"/>
  <c r="J243" i="2"/>
  <c r="BK228" i="2"/>
  <c r="BK217" i="2"/>
  <c r="BK182" i="2"/>
  <c r="BK152" i="2"/>
  <c r="BK114" i="2"/>
  <c r="J89" i="3"/>
  <c r="J370" i="2"/>
  <c r="J359" i="2"/>
  <c r="BK309" i="2"/>
  <c r="BK293" i="2"/>
  <c r="J257" i="2"/>
  <c r="BK225" i="2"/>
  <c r="J197" i="2"/>
  <c r="BK156" i="2"/>
  <c r="BK127" i="2"/>
  <c r="J97" i="2"/>
  <c r="AT55" i="1"/>
  <c r="J92" i="3"/>
  <c r="BK89" i="3"/>
  <c r="BK87" i="3"/>
  <c r="J366" i="2"/>
  <c r="BK356" i="2"/>
  <c r="J344" i="2"/>
  <c r="BK330" i="2"/>
  <c r="BK301" i="2"/>
  <c r="J269" i="2"/>
  <c r="BK251" i="2"/>
  <c r="J228" i="2"/>
  <c r="J182" i="2"/>
  <c r="J170" i="2"/>
  <c r="BK97" i="2"/>
  <c r="BK84" i="3"/>
  <c r="BK366" i="2"/>
  <c r="J356" i="2"/>
  <c r="BK344" i="2"/>
  <c r="BK326" i="2"/>
  <c r="J314" i="2"/>
  <c r="BK298" i="2"/>
  <c r="BK279" i="2"/>
  <c r="J241" i="2"/>
  <c r="BK220" i="2"/>
  <c r="J205" i="2"/>
  <c r="BK170" i="2"/>
  <c r="J140" i="2"/>
  <c r="J104" i="2"/>
  <c r="J86" i="3"/>
  <c r="J83" i="3"/>
  <c r="J363" i="2"/>
  <c r="J330" i="2"/>
  <c r="BK314" i="2"/>
  <c r="J298" i="2"/>
  <c r="J265" i="2"/>
  <c r="J231" i="2"/>
  <c r="J191" i="2"/>
  <c r="J152" i="2"/>
  <c r="J124" i="2"/>
  <c r="J94" i="2"/>
  <c r="BK90" i="3"/>
  <c r="J90" i="3"/>
  <c r="J88" i="3"/>
  <c r="BK370" i="2"/>
  <c r="BK359" i="2"/>
  <c r="J348" i="2"/>
  <c r="J334" i="2"/>
  <c r="J319" i="2"/>
  <c r="J288" i="2"/>
  <c r="BK265" i="2"/>
  <c r="BK241" i="2"/>
  <c r="J220" i="2"/>
  <c r="BK191" i="2"/>
  <c r="BK124" i="2"/>
  <c r="BK86" i="3"/>
  <c r="BK83" i="3"/>
  <c r="J365" i="2"/>
  <c r="BK363" i="2"/>
  <c r="BK348" i="2"/>
  <c r="BK334" i="2"/>
  <c r="J304" i="2"/>
  <c r="BK283" i="2"/>
  <c r="BK269" i="2"/>
  <c r="BK231" i="2"/>
  <c r="J210" i="2"/>
  <c r="J156" i="2"/>
  <c r="J127" i="2"/>
  <c r="BK94" i="2"/>
  <c r="J84" i="3"/>
  <c r="BK365" i="2"/>
  <c r="BK350" i="2"/>
  <c r="BK319" i="2"/>
  <c r="J283" i="2"/>
  <c r="J251" i="2"/>
  <c r="BK205" i="2"/>
  <c r="J187" i="2"/>
  <c r="BK140" i="2"/>
  <c r="J114" i="2"/>
  <c r="AS54" i="1"/>
  <c r="BK352" i="2"/>
  <c r="BK338" i="2"/>
  <c r="J309" i="2"/>
  <c r="BK288" i="2"/>
  <c r="J275" i="2"/>
  <c r="BK237" i="2"/>
  <c r="J225" i="2"/>
  <c r="BK197" i="2"/>
  <c r="BK160" i="2"/>
  <c r="J132" i="2"/>
  <c r="BK100" i="2"/>
  <c r="J85" i="3"/>
  <c r="J368" i="2"/>
  <c r="BK341" i="2"/>
  <c r="J326" i="2"/>
  <c r="J301" i="2"/>
  <c r="BK275" i="2"/>
  <c r="BK243" i="2"/>
  <c r="J217" i="2"/>
  <c r="J160" i="2"/>
  <c r="BK132" i="2"/>
  <c r="BK104" i="2"/>
  <c r="J91" i="2"/>
  <c r="BK90" i="2" l="1"/>
  <c r="T90" i="2"/>
  <c r="P224" i="2"/>
  <c r="T224" i="2"/>
  <c r="P236" i="2"/>
  <c r="T236" i="2"/>
  <c r="P250" i="2"/>
  <c r="T250" i="2"/>
  <c r="P337" i="2"/>
  <c r="BK347" i="2"/>
  <c r="J347" i="2"/>
  <c r="J66" i="2"/>
  <c r="P347" i="2"/>
  <c r="T347" i="2"/>
  <c r="P362" i="2"/>
  <c r="T362" i="2"/>
  <c r="P367" i="2"/>
  <c r="R367" i="2"/>
  <c r="P90" i="2"/>
  <c r="P89" i="2"/>
  <c r="P88" i="2" s="1"/>
  <c r="AU56" i="1" s="1"/>
  <c r="AU54" i="1" s="1"/>
  <c r="R90" i="2"/>
  <c r="BK224" i="2"/>
  <c r="J224" i="2" s="1"/>
  <c r="J62" i="2" s="1"/>
  <c r="R224" i="2"/>
  <c r="BK236" i="2"/>
  <c r="J236" i="2" s="1"/>
  <c r="J63" i="2" s="1"/>
  <c r="R236" i="2"/>
  <c r="BK250" i="2"/>
  <c r="J250" i="2" s="1"/>
  <c r="J64" i="2" s="1"/>
  <c r="R250" i="2"/>
  <c r="BK337" i="2"/>
  <c r="J337" i="2" s="1"/>
  <c r="J65" i="2" s="1"/>
  <c r="R337" i="2"/>
  <c r="T337" i="2"/>
  <c r="R347" i="2"/>
  <c r="BK362" i="2"/>
  <c r="J362" i="2"/>
  <c r="J67" i="2"/>
  <c r="R362" i="2"/>
  <c r="BK367" i="2"/>
  <c r="J367" i="2"/>
  <c r="J68" i="2"/>
  <c r="T367" i="2"/>
  <c r="BE91" i="2"/>
  <c r="BE94" i="2"/>
  <c r="BE104" i="2"/>
  <c r="BE114" i="2"/>
  <c r="BE132" i="2"/>
  <c r="BE152" i="2"/>
  <c r="BE187" i="2"/>
  <c r="BE210" i="2"/>
  <c r="BE217" i="2"/>
  <c r="BE231" i="2"/>
  <c r="BE237" i="2"/>
  <c r="BE241" i="2"/>
  <c r="BE257" i="2"/>
  <c r="BE269" i="2"/>
  <c r="BE279" i="2"/>
  <c r="BE304" i="2"/>
  <c r="BE309" i="2"/>
  <c r="BE338" i="2"/>
  <c r="BE359" i="2"/>
  <c r="BE363" i="2"/>
  <c r="J52" i="3"/>
  <c r="BE84" i="3"/>
  <c r="BE85" i="3"/>
  <c r="BE86" i="3"/>
  <c r="AN55" i="1"/>
  <c r="E48" i="2"/>
  <c r="BE97" i="2"/>
  <c r="BE100" i="2"/>
  <c r="BE124" i="2"/>
  <c r="BE127" i="2"/>
  <c r="BE140" i="2"/>
  <c r="BE156" i="2"/>
  <c r="BE170" i="2"/>
  <c r="BE191" i="2"/>
  <c r="BE197" i="2"/>
  <c r="BE220" i="2"/>
  <c r="BE225" i="2"/>
  <c r="BE228" i="2"/>
  <c r="BE251" i="2"/>
  <c r="BE265" i="2"/>
  <c r="BE275" i="2"/>
  <c r="BE283" i="2"/>
  <c r="BE288" i="2"/>
  <c r="BE301" i="2"/>
  <c r="BE319" i="2"/>
  <c r="BE323" i="2"/>
  <c r="BE330" i="2"/>
  <c r="BE341" i="2"/>
  <c r="BE344" i="2"/>
  <c r="BE348" i="2"/>
  <c r="BE350" i="2"/>
  <c r="BE365" i="2"/>
  <c r="E48" i="3"/>
  <c r="F55" i="3"/>
  <c r="BE83" i="3"/>
  <c r="J52" i="2"/>
  <c r="F55" i="2"/>
  <c r="BE160" i="2"/>
  <c r="BE182" i="2"/>
  <c r="BE205" i="2"/>
  <c r="BE243" i="2"/>
  <c r="BE293" i="2"/>
  <c r="BE298" i="2"/>
  <c r="BE314" i="2"/>
  <c r="BE326" i="2"/>
  <c r="BE334" i="2"/>
  <c r="BE352" i="2"/>
  <c r="BE356" i="2"/>
  <c r="BE364" i="2"/>
  <c r="BE366" i="2"/>
  <c r="BE368" i="2"/>
  <c r="BE370" i="2"/>
  <c r="BE87" i="3"/>
  <c r="BE88" i="3"/>
  <c r="BE89" i="3"/>
  <c r="BE90" i="3"/>
  <c r="BE92" i="3"/>
  <c r="BK82" i="3"/>
  <c r="J82" i="3"/>
  <c r="J60" i="3" s="1"/>
  <c r="BK91" i="3"/>
  <c r="J91" i="3"/>
  <c r="J61" i="3"/>
  <c r="J34" i="2"/>
  <c r="AW56" i="1"/>
  <c r="F36" i="3"/>
  <c r="BC57" i="1"/>
  <c r="F35" i="3"/>
  <c r="BB57" i="1"/>
  <c r="F34" i="3"/>
  <c r="BA57" i="1"/>
  <c r="F37" i="3"/>
  <c r="BD57" i="1"/>
  <c r="F35" i="2"/>
  <c r="BB56" i="1"/>
  <c r="F36" i="2"/>
  <c r="BC56" i="1"/>
  <c r="J34" i="3"/>
  <c r="AW57" i="1" s="1"/>
  <c r="F37" i="2"/>
  <c r="BD56" i="1"/>
  <c r="F34" i="2"/>
  <c r="BA56" i="1" s="1"/>
  <c r="R89" i="2" l="1"/>
  <c r="R88" i="2"/>
  <c r="T89" i="2"/>
  <c r="T88" i="2"/>
  <c r="BK89" i="2"/>
  <c r="J89" i="2"/>
  <c r="J60" i="2" s="1"/>
  <c r="J90" i="2"/>
  <c r="J61" i="2"/>
  <c r="BK81" i="3"/>
  <c r="J81" i="3" s="1"/>
  <c r="J59" i="3" s="1"/>
  <c r="F33" i="2"/>
  <c r="AZ56" i="1"/>
  <c r="J33" i="3"/>
  <c r="AV57" i="1"/>
  <c r="AT57" i="1"/>
  <c r="BC54" i="1"/>
  <c r="AY54" i="1" s="1"/>
  <c r="F33" i="3"/>
  <c r="AZ57" i="1"/>
  <c r="BA54" i="1"/>
  <c r="W30" i="1" s="1"/>
  <c r="BD54" i="1"/>
  <c r="W33" i="1"/>
  <c r="BB54" i="1"/>
  <c r="AX54" i="1" s="1"/>
  <c r="J33" i="2"/>
  <c r="AV56" i="1"/>
  <c r="AT56" i="1"/>
  <c r="BK88" i="2" l="1"/>
  <c r="J88" i="2"/>
  <c r="J59" i="2" s="1"/>
  <c r="W32" i="1"/>
  <c r="J30" i="3"/>
  <c r="AG57" i="1"/>
  <c r="AN57" i="1" s="1"/>
  <c r="AW54" i="1"/>
  <c r="AK30" i="1"/>
  <c r="W31" i="1"/>
  <c r="AZ54" i="1"/>
  <c r="W29" i="1"/>
  <c r="J39" i="3" l="1"/>
  <c r="AV54" i="1"/>
  <c r="AK29" i="1" s="1"/>
  <c r="J30" i="2"/>
  <c r="AG56" i="1"/>
  <c r="AN56" i="1"/>
  <c r="J39" i="2" l="1"/>
  <c r="AG54" i="1"/>
  <c r="AK26" i="1" s="1"/>
  <c r="AK35" i="1" s="1"/>
  <c r="AT54" i="1"/>
  <c r="AN54" i="1" l="1"/>
</calcChain>
</file>

<file path=xl/sharedStrings.xml><?xml version="1.0" encoding="utf-8"?>
<sst xmlns="http://schemas.openxmlformats.org/spreadsheetml/2006/main" count="3799" uniqueCount="708">
  <si>
    <t>Export Komplet</t>
  </si>
  <si>
    <t>VZ</t>
  </si>
  <si>
    <t>2.0</t>
  </si>
  <si>
    <t>ZAMOK</t>
  </si>
  <si>
    <t>False</t>
  </si>
  <si>
    <t>{ff72e9f3-7db5-43ae-b3c3-962b8daf5d6e}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</si>
  <si>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</si>
  <si>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</si>
  <si>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</si>
  <si>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</si>
  <si>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</si>
  <si>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</si>
  <si>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</si>
  <si>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</si>
  <si>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7/2018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</si>
  <si>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</si>
  <si>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</si>
  <si>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IO 101 POLNÍ CESTA DO SADU</t>
  </si>
  <si>
    <t>KSO:</t>
  </si>
  <si>
    <t>822 29 71</t>
  </si>
  <si>
    <t>CC-CZ:</t>
  </si>
  <si>
    <t>2112</t>
  </si>
  <si>
    <t>Místo:</t>
  </si>
  <si>
    <t>Synkov-Slemeno</t>
  </si>
  <si>
    <t>Datum:</t>
  </si>
  <si>
    <t>22. 3. 2018</t>
  </si>
  <si>
    <t>Zadavatel:</t>
  </si>
  <si>
    <t>IČ:</t>
  </si>
  <si>
    <t/>
  </si>
  <si>
    <t>Obec Synkov-Slemeno</t>
  </si>
  <si>
    <t>DIČ:</t>
  </si>
  <si>
    <t>Uchazeč:</t>
  </si>
  <si>
    <t>Vyplň údaj</t>
  </si>
  <si>
    <t>Projektant:</t>
  </si>
  <si>
    <t>Jan Navrátil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</si>
  <si>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</si>
  <si>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</si>
  <si>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</si>
  <si>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www.cs-urs.cz, sekce Cenové a technické podmínky.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</si>
  <si>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</si>
  <si>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</si>
  <si>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</si>
  <si>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</si>
  <si>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</si>
  <si>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</si>
  <si>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</si>
  <si>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</si>
  <si>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</si>
  <si>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</si>
  <si>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</si>
  <si>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</si>
  <si>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</si>
  <si>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</si>
  <si>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</si>
  <si>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</si>
  <si>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</si>
  <si>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</si>
  <si>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</si>
  <si>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</si>
  <si>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</si>
  <si>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</si>
  <si>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</si>
  <si>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</si>
  <si>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</si>
  <si>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</si>
  <si>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</si>
  <si>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</si>
  <si>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</si>
  <si>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</si>
  <si>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</si>
  <si>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</si>
  <si>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</si>
  <si>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</si>
  <si>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</si>
  <si>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IMPORT</t>
  </si>
  <si>
    <t>{00000000-0000-0000-0000-000000000000}</t>
  </si>
  <si>
    <t>STA</t>
  </si>
  <si>
    <t>1</t>
  </si>
  <si>
    <t>###NOINSERT###</t>
  </si>
  <si>
    <t>/</t>
  </si>
  <si>
    <t>SO 101</t>
  </si>
  <si>
    <t>Komunikace</t>
  </si>
  <si>
    <t>{e3ecae78-23c5-4a93-9e1b-6efe5bf2737c}</t>
  </si>
  <si>
    <t>2</t>
  </si>
  <si>
    <t>NUS</t>
  </si>
  <si>
    <t>Ostatní náklady</t>
  </si>
  <si>
    <t>{1a1d1fd2-4abd-43ed-ba3b-7c2df8d88c32}</t>
  </si>
  <si>
    <t>KRYCÍ LIST SOUPISU PRACÍ</t>
  </si>
  <si>
    <t>Objekt:</t>
  </si>
  <si>
    <t>SO 101 - Komunikace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</si>
  <si>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</si>
  <si>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</si>
  <si>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</si>
  <si>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</si>
  <si>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</si>
  <si>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</si>
  <si>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</si>
  <si>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</si>
  <si>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5 - Komunikace</t>
  </si>
  <si>
    <t xml:space="preserve">    8 - Trubní vedení</t>
  </si>
  <si>
    <t xml:space="preserve">    9 - Ostatní konstrukce a práce-bourání</t>
  </si>
  <si>
    <t xml:space="preserve">    997 - Přesun sutě</t>
  </si>
  <si>
    <t xml:space="preserve">    998 - Přesun hmot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</si>
  <si>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</si>
  <si>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</si>
  <si>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</si>
  <si>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</si>
  <si>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</si>
  <si>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</si>
  <si>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</si>
  <si>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</si>
  <si>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</si>
  <si>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</si>
  <si>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</si>
  <si>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</si>
  <si>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</si>
  <si>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</si>
  <si>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</si>
  <si>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</si>
  <si>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</si>
  <si>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</si>
  <si>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111251111</t>
  </si>
  <si>
    <t>Drcení ořezaných větví strojně - (štěpkování) o průměru větví do 100 mm</t>
  </si>
  <si>
    <t>m3</t>
  </si>
  <si>
    <t>4</t>
  </si>
  <si>
    <t>2028006285</t>
  </si>
  <si>
    <t>VV</t>
  </si>
  <si>
    <t>Větve z pokácených  stromů</t>
  </si>
  <si>
    <t>2*1,75</t>
  </si>
  <si>
    <t>112101102</t>
  </si>
  <si>
    <t>Kácení stromů s odřezáním kmene a s odvětvením listnatých, průměru kmene přes 300 do 500 mm</t>
  </si>
  <si>
    <t>kus</t>
  </si>
  <si>
    <t>-1296450500</t>
  </si>
  <si>
    <t>Kácené stromy - Bříza</t>
  </si>
  <si>
    <t>3</t>
  </si>
  <si>
    <t>112201102</t>
  </si>
  <si>
    <t>Odstranění pařezů s jejich vykopáním, vytrháním nebo odstřelením, s přesekáním kořenů průměru přes 300 do 500 mm</t>
  </si>
  <si>
    <t>-1077692346</t>
  </si>
  <si>
    <t>121103111</t>
  </si>
  <si>
    <t>Skrývka zemin schopných zúrodnění v rovině a ve sklonu do 1:5</t>
  </si>
  <si>
    <t>-166970759</t>
  </si>
  <si>
    <t>PSC</t>
  </si>
  <si>
    <t xml:space="preserve">Poznámka k souboru cen:_x000D_
1. V ceně jsou započteny i náklady spojené s naložením na dopravní prostředek nebo s přehozením do 3,0 m._x000D_
2. Ceny lze použít i pro těžení zemin schopných zúrodnění ve výkopišti, zemníku, i ulehlých z deponie._x000D_
</t>
  </si>
  <si>
    <t xml:space="preserve">sejmutí ornice </t>
  </si>
  <si>
    <t>1925*0,25</t>
  </si>
  <si>
    <t>5</t>
  </si>
  <si>
    <t>122202209</t>
  </si>
  <si>
    <t>Odkopávky a prokopávky nezapažené pro silnice s přemístěním výkopku v příčných profilech na vzdálenost do 15 m nebo s naložením na dopravní prostředek v hornině tř. 3 Příplatek k cenám za lepivost horniny tř. 3</t>
  </si>
  <si>
    <t>2122230010</t>
  </si>
  <si>
    <t>k 0,5</t>
  </si>
  <si>
    <t>odkopávky pro novou kom. v pův. trase</t>
  </si>
  <si>
    <t>59,6</t>
  </si>
  <si>
    <t>Příkopy</t>
  </si>
  <si>
    <t>265*0,85</t>
  </si>
  <si>
    <t>sanace neúnosných míst</t>
  </si>
  <si>
    <t>5*5*0,6*3</t>
  </si>
  <si>
    <t>Součet</t>
  </si>
  <si>
    <t>329,85*0,5 'Přepočtené koeficientem množství</t>
  </si>
  <si>
    <t>6</t>
  </si>
  <si>
    <t>122251104</t>
  </si>
  <si>
    <t>Odkopávky a prokopávky nezapažené strojně v hornině třídy těžitelnosti I skupiny 3 přes 100 do 500 m3</t>
  </si>
  <si>
    <t>1419348912</t>
  </si>
  <si>
    <t xml:space="preserve">Poznámka k souboru cen:_x000D_
1. V cenách jsou započteny i náklady na přehození výkopku na vzdálenost do 3 m nebo naložení na dopravní prostředek._x000D_
</t>
  </si>
  <si>
    <t>k 1,0</t>
  </si>
  <si>
    <t>7</t>
  </si>
  <si>
    <t>132301101</t>
  </si>
  <si>
    <t>Hloubení zapažených i nezapažených rýh šířky do 600 mm s urovnáním dna do předepsaného profilu a spádu v hornině tř. 4 do 100 m3</t>
  </si>
  <si>
    <t>1902653719</t>
  </si>
  <si>
    <t>drenáž</t>
  </si>
  <si>
    <t>56,6*0,35</t>
  </si>
  <si>
    <t>8</t>
  </si>
  <si>
    <t>132301109</t>
  </si>
  <si>
    <t>Příplatek za lepivost k hloubení rýh š do 600 mm v hornině tř. 4</t>
  </si>
  <si>
    <t>-856004069</t>
  </si>
  <si>
    <t>19,81*0,5 'Přepočtené koeficientem množství</t>
  </si>
  <si>
    <t>9</t>
  </si>
  <si>
    <t>162301102</t>
  </si>
  <si>
    <t>Vodorovné přemístění výkopku nebo sypaniny po suchu na obvyklém dopravním prostředku, bez naložení výkopku, avšak se složením bez rozhrnutí z horniny tř. 1 až 4 na vzdálenost přes 500 do 1 000 m</t>
  </si>
  <si>
    <t>-1049326346</t>
  </si>
  <si>
    <t>k=2</t>
  </si>
  <si>
    <t>sejmutí ornice a zpět</t>
  </si>
  <si>
    <t>odečet použité zeminy zpět do stavby</t>
  </si>
  <si>
    <t>54+56</t>
  </si>
  <si>
    <t>591,25*2 'Přepočtené koeficientem množství</t>
  </si>
  <si>
    <t>10</t>
  </si>
  <si>
    <t>162701105</t>
  </si>
  <si>
    <t>Vodorovné přemístění do 10000 m výkopku/sypaniny z horniny tř. 1 až 4</t>
  </si>
  <si>
    <t>-1839435686</t>
  </si>
  <si>
    <t>odkopávky pro novou v pův. trase</t>
  </si>
  <si>
    <t>příkopy</t>
  </si>
  <si>
    <t>11</t>
  </si>
  <si>
    <t>167101102</t>
  </si>
  <si>
    <t>Nakládání výkopku z hornin tř. 1 až 4 přes 100 m3</t>
  </si>
  <si>
    <t>-1597785989</t>
  </si>
  <si>
    <t>12</t>
  </si>
  <si>
    <t>171151103</t>
  </si>
  <si>
    <t>Uložení sypanin do násypů s rozprostřením sypaniny ve vrstvách a s hrubým urovnáním zhutněných z hornin soudržných jakékoliv třídy těžitelnosti</t>
  </si>
  <si>
    <t>-1389799796</t>
  </si>
  <si>
    <t xml:space="preserve">Poznámka k souboru cen:_x000D_
1. Ceny lze použít i pro uložení sypaniny s předepsaným zhutněním na trvalé skládky, do koryt vodotečí a do prohlubní terénu._x000D_
2. Cenu 25-1101 lze použít i pro:_x000D_
a) rozprostření zbylého výkopu na místě po zásypu jam a rýh pro podzemní vedení a zářezů pro podzemní vedení; toto množství se určí v m3 uloženého výkopku, měřeného v rostlém stavu,_x000D_
b) uložení výkopku do násypů pod vodou._x000D_
3. Ceny nelze použít:_x000D_
a) pro uložení sypaniny do hrází; uložení netříděné sypaniny do hrází se oceňuje cenami souboru cen 171 uložení netříděných sypanin do hrází,_x000D_
b) pro uložení sypaniny do ochranných valů nebo těch jejich částí, jejichž šířka je menší než 3 m. Toto uložení se oceňuje cenami souboru cen 175 Obsyp objektů._x000D_
</t>
  </si>
  <si>
    <t>zásyp příkopu</t>
  </si>
  <si>
    <t>54</t>
  </si>
  <si>
    <t>13</t>
  </si>
  <si>
    <t>171201201</t>
  </si>
  <si>
    <t>Uložení sypaniny na skládky</t>
  </si>
  <si>
    <t>743713261</t>
  </si>
  <si>
    <t>odečet zeminy  použité pro násyp a zásyp</t>
  </si>
  <si>
    <t>-(56+54)</t>
  </si>
  <si>
    <t>14</t>
  </si>
  <si>
    <t>171201231</t>
  </si>
  <si>
    <t>Poplatek za uložení stavebního odpadu na recyklační skládce (skládkovné) zeminy a kamení zatříděného do Katalogu odpadů pod kódem 17 05 04</t>
  </si>
  <si>
    <t>t</t>
  </si>
  <si>
    <t>-1186607781</t>
  </si>
  <si>
    <t>k=1,9</t>
  </si>
  <si>
    <t>-(54+56)</t>
  </si>
  <si>
    <t>14,41*1,9 'Přepočtené koeficientem množství</t>
  </si>
  <si>
    <t>171251101</t>
  </si>
  <si>
    <t>Uložení sypanin do násypů s rozprostřením sypaniny ve vrstvách a s hrubým urovnáním nezhutněných jakékoliv třídy těžitelnosti</t>
  </si>
  <si>
    <t>-1745016578</t>
  </si>
  <si>
    <t>úprava křivky zrnitosti 10%</t>
  </si>
  <si>
    <t>1098*0,1</t>
  </si>
  <si>
    <t>16</t>
  </si>
  <si>
    <t>174151101</t>
  </si>
  <si>
    <t>Zásyp sypaninou z jakékoliv horniny strojně s uložením výkopku ve vrstvách se zhutněním jam, šachet, rýh nebo kolem objektů v těchto vykopávkách</t>
  </si>
  <si>
    <t>-1726479576</t>
  </si>
  <si>
    <t xml:space="preserve">Poznámka k souboru cen:_x000D_
1. Ceny nelze použít pro zásyp rýh pro drenážní trativody pro lesnicko-technické meliorace a zemědělské. Zásyp těchto rýh se oceňuje cenami souboru cen 174 Zásyp rýh pro drény._x000D_
2. V cenách je započteno přemístění sypaniny ze vzdálenosti 10 m od kraje výkopu nebo zasypávaného prostoru, měřeno k těžišti skládky._x000D_
3. Objem zásypu je rozdíl objemu výkopu a objemu do něho vestavěných konstrukcí nebo uložených vedení i s jejich obklady a podklady. Objem potrubí do DN 180, příp. i s obalem, se od objemu zásypu neodečítá. Pro stanovení objemu zásypu se od objemu výkopu odečítá i objem obsypu potrubí oceňovaný cenami souboru cen 175 Obsyp potrubí, přichází-li v úvahu ._x000D_
4. Odklizení zbylého výkopku po provedení zásypu zářezů se šikmými stěnami pro podzemní vedení nebo zásypu jam a rýh pro podzemní vedení se oceňuje cenami souboru cen 167 Nakládání výkopku nebo sypaniny a 162 Vodorovné přemístění výkopku._x000D_
5. Rozprostření zbylého výkopku podél výkopu a nad výkopem po provedení zásypů zářezů se šikmými stěnami pro podzemní vedení nebo zásypu jam a rýh pro podzemní vedení se oceňuje cenami souborů cen 171 Uložení sypaniny do násypů._x000D_
6. V cenách nejsou zahrnuty náklady na prohození sypaniny, tyto náklady se oceňují cenou 17411-1109 Příplatek za prohození sypaniny._x000D_
</t>
  </si>
  <si>
    <t>17</t>
  </si>
  <si>
    <t>180402111</t>
  </si>
  <si>
    <t>Založení parkového trávníku výsevem v rovině a ve svahu do 1:5</t>
  </si>
  <si>
    <t>m2</t>
  </si>
  <si>
    <t>44169502</t>
  </si>
  <si>
    <t>příkop</t>
  </si>
  <si>
    <t>365</t>
  </si>
  <si>
    <t>dosvahování</t>
  </si>
  <si>
    <t>106</t>
  </si>
  <si>
    <t>18</t>
  </si>
  <si>
    <t>M</t>
  </si>
  <si>
    <t>005724100</t>
  </si>
  <si>
    <t>osivo směs travní parková rekreační</t>
  </si>
  <si>
    <t>kg</t>
  </si>
  <si>
    <t>291325044</t>
  </si>
  <si>
    <t>k 0,01</t>
  </si>
  <si>
    <t xml:space="preserve">příkopy </t>
  </si>
  <si>
    <t>471*0,01 'Přepočtené koeficientem množství</t>
  </si>
  <si>
    <t>19</t>
  </si>
  <si>
    <t>181101102</t>
  </si>
  <si>
    <t>Úprava pláně v zářezech v hornině tř. 1 až 4 se zhutněním</t>
  </si>
  <si>
    <t>-1257846565</t>
  </si>
  <si>
    <t>k 1,1</t>
  </si>
  <si>
    <t xml:space="preserve">Zemní pláň zhutněná </t>
  </si>
  <si>
    <t>1098+234</t>
  </si>
  <si>
    <t>1332*1,1 'Přepočtené koeficientem množství</t>
  </si>
  <si>
    <t>20</t>
  </si>
  <si>
    <t>181351103</t>
  </si>
  <si>
    <t>Rozprostření a urovnání ornice v rovině nebo ve svahu sklonu do 1:5 strojně při souvislé ploše přes 100 do 500 m2, tl. vrstvy do 200 mm</t>
  </si>
  <si>
    <t>2128148026</t>
  </si>
  <si>
    <t xml:space="preserve">Poznámka k souboru cen:_x000D_
1. V ceně jsou započteny i náklady na případné nutné přemístění hromad nebo dočasných skládek na místo spotřeby ze vzdálenosti do 50 m._x000D_
2. V ceně nejsou započteny náklady na získání ornice; tyto se oceňují cenami souboru cen 121 Sejmutí ornice._x000D_
</t>
  </si>
  <si>
    <t>919735113</t>
  </si>
  <si>
    <t>Řezání stávajícího živičného krytu hl do 150 mm</t>
  </si>
  <si>
    <t>798563029</t>
  </si>
  <si>
    <t>plochy komunikací přiléhající ke kominikaci</t>
  </si>
  <si>
    <t>17,55+17,45</t>
  </si>
  <si>
    <t>22</t>
  </si>
  <si>
    <t>938902112</t>
  </si>
  <si>
    <t>Profilace a čištění příkopů komunikací příkopovým rypadlem s odstraněním travnatého porostu nebo nánosu, s úpravou dna a svahů do předepsaného profilu a s naložením na dopravní prostředek nebo s přemístěním na hromady na vzdálenost do 20 m nezpevněných nebo zpevněných objemu nánosu přes 0,15 do 0,30 m3/m</t>
  </si>
  <si>
    <t>m</t>
  </si>
  <si>
    <t>2024565913</t>
  </si>
  <si>
    <t xml:space="preserve">Poznámka k souboru cen:_x000D_
1. Ceny nelze použít pro čištění příkopů zakrytých; toto čištění se oceňuje individuálně._x000D_
2. Pro volbu ceny se objem nánosu na 1 m délky příkopu určí jako podíl celkového množství nánosu všech příkopů objektu a jejich celkové délky._x000D_
3. V cenách nejsou započteny náklady na vodorovnou dopravu odstraněného materiálu, která se oceňuje cenami souboru cen 997 22-15 Vodorovná doprava suti._x000D_
</t>
  </si>
  <si>
    <t>čištění příkopů u napjení</t>
  </si>
  <si>
    <t>10+10</t>
  </si>
  <si>
    <t>Zakládání</t>
  </si>
  <si>
    <t>23</t>
  </si>
  <si>
    <t>211561111</t>
  </si>
  <si>
    <t>Výplň odvodňovacích žeber nebo trativodů kamenivem hrubým drceným frakce 4 až 16 mm</t>
  </si>
  <si>
    <t>1147349205</t>
  </si>
  <si>
    <t>24</t>
  </si>
  <si>
    <t>212752212</t>
  </si>
  <si>
    <t>Trativody z drenážních trubek se zřízením štěrkopískového lože pod trubky a s jejich obsypem v průměrném celkovém množství do 0,15 m3/m v otevřeném výkopu z trubek plastových flexibilních D přes 65 do 100 mm</t>
  </si>
  <si>
    <t>-1125765468</t>
  </si>
  <si>
    <t>56</t>
  </si>
  <si>
    <t>25</t>
  </si>
  <si>
    <t>286112230</t>
  </si>
  <si>
    <t>trubky z polyvinylchloridu trubky drenážní drenážní systém  PipeLife trubka flexibilní D 100 mm</t>
  </si>
  <si>
    <t>1260841615</t>
  </si>
  <si>
    <t>56*1,1 'Přepočtené koeficientem množství</t>
  </si>
  <si>
    <t>Svislé a kompletní konstrukce</t>
  </si>
  <si>
    <t>28</t>
  </si>
  <si>
    <t>348101150</t>
  </si>
  <si>
    <t>Osazení vrat a vrátek k oplocení na sloupky zděné nebo betonové, plochy jednotlivě přes 8 do 10 m2</t>
  </si>
  <si>
    <t>1576002749</t>
  </si>
  <si>
    <t xml:space="preserve">Poznámka k souboru cen:_x000D_
1. V cenách jsou započteny i náklady na montážní materiál. Jedná se o drobný materiál, proto není v kalkulaci jmenovitě uveden. Tento materiál je součásti výrobní režie._x000D_
2. V cenách nejsou započteny náklady na dodávku vrat a vrátek; tyto se oceňují ve specifikaci._x000D_
</t>
  </si>
  <si>
    <t>Vrata do ohrady - posunutí</t>
  </si>
  <si>
    <t>27</t>
  </si>
  <si>
    <t>966071822</t>
  </si>
  <si>
    <t>Rozebrání oplocení z pletiva drátěného se čtvercovými oky, výšky přes 1,6 do 2,0 m</t>
  </si>
  <si>
    <t>23614314</t>
  </si>
  <si>
    <t>295,00</t>
  </si>
  <si>
    <t>26</t>
  </si>
  <si>
    <t>R348401130 DM</t>
  </si>
  <si>
    <t xml:space="preserve">Kompletní dodávka a montáž oplocení na konstrukci z betonových sloupků (175 ks) z pletiva strojového s napínacími dráty přes 1,7 m včetně vykopání šachet pro sloupky, osazení betonových plotových sloupků do jamek s obsypáním zeminou a udusáním dle PD._x000D_
</t>
  </si>
  <si>
    <t>-1180168566</t>
  </si>
  <si>
    <t xml:space="preserve">Poznámka k souboru cen:_x000D_
1. V cenách nejsou započteny náklady na dodávku pletiva a drátů, tyto se oceňují ve specifikaci._x000D_
</t>
  </si>
  <si>
    <t>Oplocení  Dle PD</t>
  </si>
  <si>
    <t xml:space="preserve">Pletivo drátěné Pz v 180 </t>
  </si>
  <si>
    <t>Betonové sloupky 105x160x2300mm 175 ks</t>
  </si>
  <si>
    <t>budou osazené do strojně předvrtaných děr D 500mm, obsypané zavlhlým betonem a udusané</t>
  </si>
  <si>
    <t>509</t>
  </si>
  <si>
    <t>29</t>
  </si>
  <si>
    <t>171102111</t>
  </si>
  <si>
    <t>Uložení sypaniny do zhutněných násypů pro dálnice a letiště s rozprostřením sypaniny ve vrstvách, s hrubým urovnáním a uzavřením povrchu násypu z hornin nesoudržných sypkých v aktivní zóně</t>
  </si>
  <si>
    <t>-818588520</t>
  </si>
  <si>
    <t>násypy</t>
  </si>
  <si>
    <t>59,59</t>
  </si>
  <si>
    <t>30</t>
  </si>
  <si>
    <t>583441980</t>
  </si>
  <si>
    <t>kamenivo přírodní drcené hutné pro stavební účely PDK (drobné, hrubé a štěrkodrť) štěrkodrtě ČSN EN 13043 frakce   0-63       žula,rula</t>
  </si>
  <si>
    <t>1909135701</t>
  </si>
  <si>
    <t>k 1,9</t>
  </si>
  <si>
    <t>1098*0,1*1,1</t>
  </si>
  <si>
    <t>165,78*1,9 'Přepočtené koeficientem množství</t>
  </si>
  <si>
    <t>31</t>
  </si>
  <si>
    <t>451313521</t>
  </si>
  <si>
    <t>Podkladní vrstva z betonu prostého pod dlažbu se zvýšenými nároky na prostředí tl. přes 100 do 150 mm</t>
  </si>
  <si>
    <t>1236998500</t>
  </si>
  <si>
    <t xml:space="preserve">Poznámka k souboru cen:_x000D_
1. Ceny lze použít i pro podkladní vrstvy pod dno a svahy melioračních kanálů._x000D_
2. Ceny nelze použít pro podkladní vrstvy pod konstrukci dna vývarů; tyto práce lze ocenit cenami souboru cen 321 3 . - . . Konstrukce z betonu vodníc h staveb části A 01 katalogu 321-1 Hráze a úprava na tocích._x000D_
</t>
  </si>
  <si>
    <t>Dlažba z LK</t>
  </si>
  <si>
    <t>1,5*1,5</t>
  </si>
  <si>
    <t>32</t>
  </si>
  <si>
    <t>561071121</t>
  </si>
  <si>
    <t>Zřízení podkladu ze zeminy upravené hydraulickými pojivy vápnem, cementem nebo směsnými pojivy (materiál ve specifikaci) s rozprostřením, promísením, vlhčením, zhutněním a ošetřením vodou plochy přes 1 000 do 5 000 m2, tloušťka po zhutnění přes 400 do 450 mm</t>
  </si>
  <si>
    <t>-1211005417</t>
  </si>
  <si>
    <t>Stabilizace CaO- Dorosol C70 hydr. pojivy dle výsledků průkazní zkoušky tl. 400</t>
  </si>
  <si>
    <t>1098</t>
  </si>
  <si>
    <t>267</t>
  </si>
  <si>
    <t>33</t>
  </si>
  <si>
    <t>585910500</t>
  </si>
  <si>
    <t>pojivo hydraulické pro podkladní vrstvy zeminy mrazu a síranum odolné</t>
  </si>
  <si>
    <t>521826874</t>
  </si>
  <si>
    <t>P</t>
  </si>
  <si>
    <t>Poznámka k položce:_x000D_
Hydraulické pojivo pro podkladní vrstvy.</t>
  </si>
  <si>
    <t>(1098+267)*0,40*1,75*0,05</t>
  </si>
  <si>
    <t>34</t>
  </si>
  <si>
    <t>583441720</t>
  </si>
  <si>
    <t>štěrkodrť frakce 0-32 třída C</t>
  </si>
  <si>
    <t>-1913168414</t>
  </si>
  <si>
    <t>Poznámka k položce:_x000D_
Drcené kamenivo dle ČSN EN 13242 (kamenivo pro nestmelené směsi …..)</t>
  </si>
  <si>
    <t>Krajnice zemní</t>
  </si>
  <si>
    <t>265*0,150</t>
  </si>
  <si>
    <t>35</t>
  </si>
  <si>
    <t>564851111</t>
  </si>
  <si>
    <t>Podklad ze štěrkodrti ŠD s rozprostřením a zhutněním, po zhutnění tl. 150 mm</t>
  </si>
  <si>
    <t>275702625</t>
  </si>
  <si>
    <t>k 1,05</t>
  </si>
  <si>
    <t>Podklad pod asf.</t>
  </si>
  <si>
    <t>ŠD 0-32</t>
  </si>
  <si>
    <t>1098+267</t>
  </si>
  <si>
    <t>36</t>
  </si>
  <si>
    <t>564861111</t>
  </si>
  <si>
    <t>Podklad ze štěrkodrtě ŠD tl 200 mm</t>
  </si>
  <si>
    <t>439661985</t>
  </si>
  <si>
    <t>ŠD 0-63</t>
  </si>
  <si>
    <t>37</t>
  </si>
  <si>
    <t>565155121</t>
  </si>
  <si>
    <t>Asfaltový beton vrstva podkladní ACP 16 (obalované kamenivo střednězrnné - OKS) s rozprostřením a zhutněním v pruhu šířky přes 3 m, po zhutnění tl. 70 mm</t>
  </si>
  <si>
    <t>-1029685727</t>
  </si>
  <si>
    <t>k 1,03</t>
  </si>
  <si>
    <t>ACP 16+</t>
  </si>
  <si>
    <t>1098*1,03 'Přepočtené koeficientem množství</t>
  </si>
  <si>
    <t>38</t>
  </si>
  <si>
    <t>569851111</t>
  </si>
  <si>
    <t>Zpevnění krajnic štěrkodrtí tl 150 mm</t>
  </si>
  <si>
    <t>-314825091</t>
  </si>
  <si>
    <t>Krajnice ze ŠD</t>
  </si>
  <si>
    <t>234</t>
  </si>
  <si>
    <t>39</t>
  </si>
  <si>
    <t>569903311</t>
  </si>
  <si>
    <t>Zřízení zemních krajnic z hornin jakékoliv třídy se zhutněním</t>
  </si>
  <si>
    <t>916630372</t>
  </si>
  <si>
    <t>40</t>
  </si>
  <si>
    <t>573111111</t>
  </si>
  <si>
    <t>Postřik infiltrační PI z asfaltu silničního s posypem kamenivem, v množství 0,60 kg/m2</t>
  </si>
  <si>
    <t>-1419214491</t>
  </si>
  <si>
    <t>PI E</t>
  </si>
  <si>
    <t>41</t>
  </si>
  <si>
    <t>573211106</t>
  </si>
  <si>
    <t>Postřik spojovací PS bez posypu kamenivem z asfaltu silničního, v množství 0,20 kg/m2</t>
  </si>
  <si>
    <t>-567427638</t>
  </si>
  <si>
    <t>PS-E</t>
  </si>
  <si>
    <t>42</t>
  </si>
  <si>
    <t>577134221</t>
  </si>
  <si>
    <t>Asfaltový beton vrstva obrusná ACO 11 (ABS) tř. II tl 40 mm š přes 3 m z nemodifikovaného asfaltu</t>
  </si>
  <si>
    <t>1615892979</t>
  </si>
  <si>
    <t>ACO 11</t>
  </si>
  <si>
    <t>43</t>
  </si>
  <si>
    <t>594511111</t>
  </si>
  <si>
    <t>Dlažba nebo přídlažba z lomového kamene lomařsky upraveného rigolového v ploše vodorovné nebo ve sklonu tl. do 250 mm, bez vyplnění spár, s provedením lože tl. 50 mm z betonu</t>
  </si>
  <si>
    <t>533546258</t>
  </si>
  <si>
    <t xml:space="preserve">Poznámka k souboru cen:_x000D_
1. Ceny jsou určeny:_x000D_
a) pro jakýkoliv sklon plochy,_x000D_
b) i pro dlažby (přídlažby) silničních příkopů a kuželů._x000D_
2. Ceny nelze použít pro:_x000D_
a) rigoly dlážděné, které se oceňují cenami souborů cen 597 . 6- . 1 Rigol dlážděný, 597 17- . 1 Rigol krajnicový s kamennou obrubou a 597 17- . 1 Rigol dlážděný z lomového kamene,_x000D_
b) dlažbu nebo přídlažbu svahů nebo kuželů souvisejících s vodotečí, která se oceňuje cenami části A 01 katalogu 832-1 Hráze a úpravy na tocích-úpravy toků a kanály._x000D_
3. Část lože přesahující tl. 50 mm se oceňuje cenami souboru cen 451 31-97 Příplatek za každých dalších 10 mm tloušťky podkladu nebo lože._x000D_
4. V ceně -1111 jsou započteny i náklady na prohození zeminy._x000D_
5. V cenách nejsou započteny náklady na:_x000D_
a) provedení podkladu pod lože, které se oceňuje cenami souboru cen 451 . . - . . Podklad nebo lože pod dlažbu,_x000D_
b) vyplnění spár, které se oceňuje cenami souboru cen 599 . . -2 . Vyplnění spár dlažby,_x000D_
c) opatření zeminy a její přemístění k místu zabudování, které se oceňují podle ustanovení čl. 3111 Všeobecných podmínek části A 01 tohoto katalogu,_x000D_
d) odklizení odpadu po prohození zeminy, které se oceňuje cenami části A 01 katalogu 800-1 Zemní práce._x000D_
6. Množství měrných jednotek se určuje v m2 rozvinuté dlážděné plochy._x000D_
</t>
  </si>
  <si>
    <t>44</t>
  </si>
  <si>
    <t>599141111</t>
  </si>
  <si>
    <t>Vyplnění spár mezi silničními dílci živičnou zálivkou</t>
  </si>
  <si>
    <t>476014488</t>
  </si>
  <si>
    <t>17,5+17,75</t>
  </si>
  <si>
    <t>45</t>
  </si>
  <si>
    <t>599632111</t>
  </si>
  <si>
    <t>Vyplnění spár dlažby (přídlažby) z lomového kamene v jakémkoliv sklonu plochy a jakékoliv tloušťky cementovou maltou se zatřením</t>
  </si>
  <si>
    <t>221469388</t>
  </si>
  <si>
    <t xml:space="preserve">Poznámka k souboru cen:_x000D_
1. Ceny lze použít i pro vyplnění spár dlažby (přídlažby) silničních příkopů a kuželů._x000D_
</t>
  </si>
  <si>
    <t>46</t>
  </si>
  <si>
    <t>916431111</t>
  </si>
  <si>
    <t>Osazení betonového bezbariérového obrubníku s ložem betonovým tl. 150 mm úložná šířka do 400 mm</t>
  </si>
  <si>
    <t>572622641</t>
  </si>
  <si>
    <t xml:space="preserve">Poznámka k souboru cen:_x000D_
1. Cenu lze použít pro osazení přímých i náběhových bezbariérových obrubníků._x000D_
2. V cenách nejsou započteny náklady na dodání obrubníků, tyto se oceňují ve specifikaci._x000D_
</t>
  </si>
  <si>
    <t>obrubník u sjezdu</t>
  </si>
  <si>
    <t>47</t>
  </si>
  <si>
    <t>59217029</t>
  </si>
  <si>
    <t>obrubník betonový silniční nájezdový 1000x150x150mm</t>
  </si>
  <si>
    <t>-1342076297</t>
  </si>
  <si>
    <t>Trubní vedení</t>
  </si>
  <si>
    <t>48</t>
  </si>
  <si>
    <t>817312121</t>
  </si>
  <si>
    <t>Montáž betonových tvarovek na potrubí z trub betonových hrdlových jednoosých DN 150</t>
  </si>
  <si>
    <t>1330805139</t>
  </si>
  <si>
    <t>malě výtokové čílko</t>
  </si>
  <si>
    <t>49</t>
  </si>
  <si>
    <t>59228395222Vcelo</t>
  </si>
  <si>
    <t>prefabrikáty pro komunální stavby a pro terénní úpravu ostatní betonové a železobetonové svahové tvarovky BEST provedení: červená,hnědá,okrová,antracit (v x d x š) VARIO         30 x 57 x 38,5/23,6</t>
  </si>
  <si>
    <t>423898316</t>
  </si>
  <si>
    <t>Betonové pref. výtokové čílko drenáže</t>
  </si>
  <si>
    <t>50</t>
  </si>
  <si>
    <t>836267211</t>
  </si>
  <si>
    <t>Potrubí z drenážních trubek z pálené hlíny přeložení DN 100</t>
  </si>
  <si>
    <t>799472760</t>
  </si>
  <si>
    <t>Podchycení a přeložení drenáže na dotčených pozemcích - předpoklad</t>
  </si>
  <si>
    <t>Ostatní konstrukce a práce-bourání</t>
  </si>
  <si>
    <t>51</t>
  </si>
  <si>
    <t>912211111</t>
  </si>
  <si>
    <t>Montáž směrového sloupku plastového s odrazkou prostým uložením bez betonového základu silničního</t>
  </si>
  <si>
    <t>576056482</t>
  </si>
  <si>
    <t>52</t>
  </si>
  <si>
    <t>404451500</t>
  </si>
  <si>
    <t>výrobky a tabule orientační pro návěstí a zabezpečovací zařízení silniční značky dopravní svislé sloupky směrové sloupky plastové s retroreflexní fólií směrový silniční "M" 1200 mm</t>
  </si>
  <si>
    <t>1119336246</t>
  </si>
  <si>
    <t>53</t>
  </si>
  <si>
    <t>919732221</t>
  </si>
  <si>
    <t>Styčná pracovní spára při napojení nového živičného povrchu na stávající se zalitím za tepla modifikovanou asfaltovou hmotou s posypem vápenným hydrátem šířky do 15 mm, hloubky do 25 mm bez prořezání spáry</t>
  </si>
  <si>
    <t>-246587563</t>
  </si>
  <si>
    <t xml:space="preserve">Poznámka k souboru cen:_x000D_
1. V cenách jsou započteny i náklady na vyčištění spár, na impregnaci a zalití spár včetně dodání hmot._x000D_
</t>
  </si>
  <si>
    <t>zalití spár u napojení</t>
  </si>
  <si>
    <t>966052111</t>
  </si>
  <si>
    <t>Bourání plotových sloupků a vzpěr železobetonových výšky do 2,5 m zasypaných zeminou</t>
  </si>
  <si>
    <t>65781602</t>
  </si>
  <si>
    <t xml:space="preserve">Poznámka k souboru cen:_x000D_
1. V cenách jsou započteny i náklady na odklizení materiálu na vzdálenost do 20 m nebo naložení na dopravní prostředek._x000D_
</t>
  </si>
  <si>
    <t>175</t>
  </si>
  <si>
    <t>55</t>
  </si>
  <si>
    <t>966073812</t>
  </si>
  <si>
    <t>Rozebrání vrat a vrátek k oplocení plochy jednotlivě přes 6 do 10 m2</t>
  </si>
  <si>
    <t>-2103617173</t>
  </si>
  <si>
    <t>997</t>
  </si>
  <si>
    <t>Přesun sutě</t>
  </si>
  <si>
    <t>997002519</t>
  </si>
  <si>
    <t>Příplatek ZKD 1 km přemístění suti a vybouraných hmot (10km)</t>
  </si>
  <si>
    <t>366410531</t>
  </si>
  <si>
    <t>57</t>
  </si>
  <si>
    <t>997211511</t>
  </si>
  <si>
    <t>Vodorovná doprava suti po suchu na vzdálenost do 1 km</t>
  </si>
  <si>
    <t>-1624545933</t>
  </si>
  <si>
    <t>58</t>
  </si>
  <si>
    <t>997211611</t>
  </si>
  <si>
    <t>Nakládání suti na dopravní prostředky pro vodorovnou dopravu</t>
  </si>
  <si>
    <t>1617530409</t>
  </si>
  <si>
    <t>59</t>
  </si>
  <si>
    <t>997221855</t>
  </si>
  <si>
    <t>Poplatek za uložení stavebního odpadu na skládce (skládkovné) z kameniva</t>
  </si>
  <si>
    <t>-1138201445</t>
  </si>
  <si>
    <t>998</t>
  </si>
  <si>
    <t>Přesun hmot</t>
  </si>
  <si>
    <t>60</t>
  </si>
  <si>
    <t>998225111</t>
  </si>
  <si>
    <t>Přesun hmot pro pozemní komunikace a letiště s krytem živičným</t>
  </si>
  <si>
    <t>-756563095</t>
  </si>
  <si>
    <t>1159-15</t>
  </si>
  <si>
    <t>61</t>
  </si>
  <si>
    <t>998232111</t>
  </si>
  <si>
    <t>Přesun hmot pro oplocení se svislou nosnou konstrukcí zděnou z cihel, tvárnic, bloků, popř. kovovou nebo dřevěnou vodorovná dopravní vzdálenost do 50 m, pro oplocení výšky přes 3 do 10 m</t>
  </si>
  <si>
    <t>1150336062</t>
  </si>
  <si>
    <t xml:space="preserve">Poznámka k souboru cen:_x000D_
1. Cenu -2111 lze použít i pro oplocení ze sloupků a dílců prefabrikovaných dřevěných, kovových nebo železobetonových_x000D_
</t>
  </si>
  <si>
    <t>NUS - Ostatní náklady</t>
  </si>
  <si>
    <t>VRN - Vedlejší rozpočtové náklady</t>
  </si>
  <si>
    <t xml:space="preserve">    VRN3 - Zařízení staveniště</t>
  </si>
  <si>
    <t>VRN</t>
  </si>
  <si>
    <t>Vedlejší rozpočtové náklady</t>
  </si>
  <si>
    <t>011503000</t>
  </si>
  <si>
    <t>Průzkumné, geodetické a projektové práce průzkumné práce stavební průzkum bez rozlišení</t>
  </si>
  <si>
    <t>soubor</t>
  </si>
  <si>
    <t>1024</t>
  </si>
  <si>
    <t>1948362495</t>
  </si>
  <si>
    <t>012103000</t>
  </si>
  <si>
    <t>Průzkumné, geodetické a projektové práce geodetické práce před výstavbou</t>
  </si>
  <si>
    <t>-159671268</t>
  </si>
  <si>
    <t>012303000</t>
  </si>
  <si>
    <t>Průzkumné, geodetické a projektové práce geodetické práce po výstavbě</t>
  </si>
  <si>
    <t>-513731895</t>
  </si>
  <si>
    <t>013254000</t>
  </si>
  <si>
    <t>Průzkumné, geodetické a projektové práce projektové práce dokumentace stavby (výkresová a textová) skutečného provedení stavby</t>
  </si>
  <si>
    <t>-880327330</t>
  </si>
  <si>
    <t>032903000</t>
  </si>
  <si>
    <t>Zařízení staveniště vybavení staveniště náklady na provoz a údržbu vybavení staveniště</t>
  </si>
  <si>
    <t>-1893560235</t>
  </si>
  <si>
    <t>043194000</t>
  </si>
  <si>
    <t>Inženýrská činnost zkoušky a ostatní měření zkoušky ostatní zkoušky</t>
  </si>
  <si>
    <t>-1309397299</t>
  </si>
  <si>
    <t>075603000</t>
  </si>
  <si>
    <t>Provozní vlivy ochranná pásma jiná</t>
  </si>
  <si>
    <t>1176380170</t>
  </si>
  <si>
    <t>091504000</t>
  </si>
  <si>
    <t>Ostatní náklady související s objektem náklady související s publikační činností</t>
  </si>
  <si>
    <t>1088352261</t>
  </si>
  <si>
    <t>VRN3</t>
  </si>
  <si>
    <t>Zařízení staveniště</t>
  </si>
  <si>
    <t>034303000</t>
  </si>
  <si>
    <t>Dopravní značení na staveništi</t>
  </si>
  <si>
    <t>…</t>
  </si>
  <si>
    <t>-2086100090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</si>
  <si>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</si>
  <si>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</si>
  <si>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</si>
  <si>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</si>
  <si>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9"/>
        <rFont val="Trebuchet MS"/>
        <charset val="238"/>
      </rPr>
      <t xml:space="preserve">Rekapitulace stavby </t>
    </r>
    <r>
      <rPr>
        <sz val="9"/>
        <rFont val="Trebuchet MS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</si>
  <si>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9"/>
        <rFont val="Trebuchet MS"/>
        <charset val="238"/>
      </rPr>
      <t>Rekapitulace stavby</t>
    </r>
    <r>
      <rPr>
        <sz val="9"/>
        <rFont val="Trebuchet MS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</si>
  <si>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</si>
  <si>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</si>
  <si>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b/>
        <sz val="9"/>
        <rFont val="Trebuchet MS"/>
        <charset val="238"/>
      </rPr>
      <t>Rekapitulace objektů stavby a soupisů prací</t>
    </r>
    <r>
      <rPr>
        <sz val="9"/>
        <rFont val="Trebuchet MS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</si>
  <si>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</si>
  <si>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</si>
  <si>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</si>
  <si>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</si>
  <si>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</si>
  <si>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</si>
  <si>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</si>
  <si>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</si>
  <si>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</si>
  <si>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</si>
  <si>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</si>
  <si>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</si>
  <si>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</si>
  <si>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9"/>
        <rFont val="Trebuchet MS"/>
        <charset val="238"/>
      </rPr>
      <t xml:space="preserve">Soupis prací </t>
    </r>
    <r>
      <rPr>
        <sz val="9"/>
        <rFont val="Trebuchet MS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</si>
  <si>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</si>
  <si>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9"/>
        <rFont val="Trebuchet MS"/>
        <charset val="238"/>
      </rPr>
      <t>Krycí list soupisu</t>
    </r>
    <r>
      <rPr>
        <sz val="9"/>
        <rFont val="Trebuchet MS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</si>
  <si>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</si>
  <si>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9"/>
        <rFont val="Trebuchet MS"/>
        <charset val="238"/>
      </rPr>
      <t>Rekapitulace členění soupisu prací</t>
    </r>
    <r>
      <rPr>
        <sz val="9"/>
        <rFont val="Trebuchet MS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</si>
  <si>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</si>
  <si>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9"/>
        <rFont val="Trebuchet MS"/>
        <charset val="238"/>
      </rPr>
      <t xml:space="preserve">Soupis prací </t>
    </r>
    <r>
      <rPr>
        <sz val="9"/>
        <rFont val="Trebuchet MS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</si>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</sst>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5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u/>
      <sz val="11"/>
      <color theme="10"/>
      <name val="Calibri"/>
      <scheme val="minor"/>
    </font>
    <font>
      <i/>
      <sz val="9"/>
      <name val="Trebuchet MS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3" fillId="0" borderId="0" applyNumberFormat="0" applyFill="0" applyBorder="0" applyAlignment="0" applyProtection="0"/>
  </cellStyleXfs>
  <cellXfs count="39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4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4" borderId="8" xfId="0" applyFont="1" applyFill="1" applyBorder="1" applyAlignment="1" applyProtection="1">
      <alignment vertical="center"/>
    </xf>
    <xf numFmtId="0" fontId="21" fillId="4" borderId="9" xfId="0" applyFont="1" applyFill="1" applyBorder="1" applyAlignment="1" applyProtection="1">
      <alignment horizontal="center" vertical="center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22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9" fillId="0" borderId="15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5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6" fillId="0" borderId="15" xfId="0" applyNumberFormat="1" applyFont="1" applyBorder="1" applyAlignment="1" applyProtection="1">
      <alignment vertical="center"/>
    </xf>
    <xf numFmtId="4" fontId="26" fillId="0" borderId="0" xfId="0" applyNumberFormat="1" applyFont="1" applyBorder="1" applyAlignment="1" applyProtection="1">
      <alignment vertical="center"/>
    </xf>
    <xf numFmtId="166" fontId="26" fillId="0" borderId="0" xfId="0" applyNumberFormat="1" applyFont="1" applyBorder="1" applyAlignment="1" applyProtection="1">
      <alignment vertical="center"/>
    </xf>
    <xf numFmtId="4" fontId="26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4" fontId="26" fillId="0" borderId="20" xfId="0" applyNumberFormat="1" applyFont="1" applyBorder="1" applyAlignment="1" applyProtection="1">
      <alignment vertical="center"/>
    </xf>
    <xf numFmtId="4" fontId="26" fillId="0" borderId="21" xfId="0" applyNumberFormat="1" applyFont="1" applyBorder="1" applyAlignment="1" applyProtection="1">
      <alignment vertical="center"/>
    </xf>
    <xf numFmtId="166" fontId="26" fillId="0" borderId="21" xfId="0" applyNumberFormat="1" applyFont="1" applyBorder="1" applyAlignment="1" applyProtection="1">
      <alignment vertical="center"/>
    </xf>
    <xf numFmtId="4" fontId="26" fillId="0" borderId="22" xfId="0" applyNumberFormat="1" applyFont="1" applyBorder="1" applyAlignment="1" applyProtection="1">
      <alignment vertical="center"/>
    </xf>
    <xf numFmtId="0" fontId="0" fillId="0" borderId="0" xfId="0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3" xfId="0" applyBorder="1" applyProtection="1">
      <protection locked="0"/>
    </xf>
    <xf numFmtId="0" fontId="13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0" fillId="0" borderId="4" xfId="0" applyBorder="1" applyAlignment="1">
      <alignment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  <protection locked="0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0" fillId="0" borderId="13" xfId="0" applyFont="1" applyBorder="1" applyAlignment="1" applyProtection="1">
      <alignment vertical="center"/>
      <protection locked="0"/>
    </xf>
    <xf numFmtId="0" fontId="17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right" vertical="center"/>
      <protection locked="0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0" fontId="0" fillId="4" borderId="8" xfId="0" applyFont="1" applyFill="1" applyBorder="1" applyAlignment="1" applyProtection="1">
      <alignment vertical="center"/>
      <protection locked="0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1" xfId="0" applyFont="1" applyBorder="1" applyAlignment="1" applyProtection="1">
      <alignment vertical="center"/>
      <protection locked="0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 applyProtection="1">
      <alignment vertical="center"/>
      <protection locked="0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0" fillId="4" borderId="0" xfId="0" applyFont="1" applyFill="1" applyAlignment="1" applyProtection="1">
      <alignment vertical="center"/>
      <protection locked="0"/>
    </xf>
    <xf numFmtId="0" fontId="21" fillId="4" borderId="0" xfId="0" applyFont="1" applyFill="1" applyAlignment="1" applyProtection="1">
      <alignment horizontal="right" vertical="center"/>
    </xf>
    <xf numFmtId="0" fontId="29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0" fontId="6" fillId="0" borderId="21" xfId="0" applyFont="1" applyBorder="1" applyAlignment="1" applyProtection="1">
      <alignment vertical="center"/>
      <protection locked="0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0" fontId="7" fillId="0" borderId="21" xfId="0" applyFont="1" applyBorder="1" applyAlignment="1" applyProtection="1">
      <alignment vertical="center"/>
      <protection locked="0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  <protection locked="0"/>
    </xf>
    <xf numFmtId="0" fontId="21" fillId="4" borderId="19" xfId="0" applyFont="1" applyFill="1" applyBorder="1" applyAlignment="1" applyProtection="1">
      <alignment horizontal="center" vertical="center" wrapText="1"/>
    </xf>
    <xf numFmtId="0" fontId="21" fillId="4" borderId="0" xfId="0" applyFont="1" applyFill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0" fillId="0" borderId="13" xfId="0" applyNumberFormat="1" applyFont="1" applyBorder="1" applyAlignment="1" applyProtection="1"/>
    <xf numFmtId="166" fontId="30" fillId="0" borderId="14" xfId="0" applyNumberFormat="1" applyFont="1" applyBorder="1" applyAlignment="1" applyProtection="1"/>
    <xf numFmtId="4" fontId="31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3" xfId="0" applyFont="1" applyBorder="1" applyAlignment="1" applyProtection="1">
      <alignment horizontal="center" vertical="center"/>
    </xf>
    <xf numFmtId="49" fontId="21" fillId="0" borderId="23" xfId="0" applyNumberFormat="1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center" vertical="center" wrapText="1"/>
    </xf>
    <xf numFmtId="167" fontId="21" fillId="0" borderId="23" xfId="0" applyNumberFormat="1" applyFont="1" applyBorder="1" applyAlignment="1" applyProtection="1">
      <alignment vertical="center"/>
    </xf>
    <xf numFmtId="4" fontId="21" fillId="2" borderId="23" xfId="0" applyNumberFormat="1" applyFont="1" applyFill="1" applyBorder="1" applyAlignment="1" applyProtection="1">
      <alignment vertical="center"/>
      <protection locked="0"/>
    </xf>
    <xf numFmtId="4" fontId="21" fillId="0" borderId="23" xfId="0" applyNumberFormat="1" applyFont="1" applyBorder="1" applyAlignment="1" applyProtection="1">
      <alignment vertical="center"/>
    </xf>
    <xf numFmtId="0" fontId="0" fillId="0" borderId="23" xfId="0" applyFont="1" applyBorder="1" applyAlignment="1" applyProtection="1">
      <alignment vertical="center"/>
    </xf>
    <xf numFmtId="0" fontId="22" fillId="2" borderId="15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6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2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3" fillId="0" borderId="0" xfId="0" applyFont="1" applyAlignment="1" applyProtection="1">
      <alignment vertical="center" wrapText="1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4" fillId="0" borderId="23" xfId="0" applyFont="1" applyBorder="1" applyAlignment="1" applyProtection="1">
      <alignment horizontal="center" vertical="center"/>
    </xf>
    <xf numFmtId="49" fontId="34" fillId="0" borderId="23" xfId="0" applyNumberFormat="1" applyFont="1" applyBorder="1" applyAlignment="1" applyProtection="1">
      <alignment horizontal="left" vertical="center" wrapText="1"/>
    </xf>
    <xf numFmtId="0" fontId="34" fillId="0" borderId="23" xfId="0" applyFont="1" applyBorder="1" applyAlignment="1" applyProtection="1">
      <alignment horizontal="left" vertical="center" wrapText="1"/>
    </xf>
    <xf numFmtId="0" fontId="34" fillId="0" borderId="23" xfId="0" applyFont="1" applyBorder="1" applyAlignment="1" applyProtection="1">
      <alignment horizontal="center" vertical="center" wrapText="1"/>
    </xf>
    <xf numFmtId="167" fontId="34" fillId="0" borderId="23" xfId="0" applyNumberFormat="1" applyFont="1" applyBorder="1" applyAlignment="1" applyProtection="1">
      <alignment vertical="center"/>
    </xf>
    <xf numFmtId="4" fontId="34" fillId="2" borderId="23" xfId="0" applyNumberFormat="1" applyFont="1" applyFill="1" applyBorder="1" applyAlignment="1" applyProtection="1">
      <alignment vertical="center"/>
      <protection locked="0"/>
    </xf>
    <xf numFmtId="4" fontId="34" fillId="0" borderId="23" xfId="0" applyNumberFormat="1" applyFont="1" applyBorder="1" applyAlignment="1" applyProtection="1">
      <alignment vertical="center"/>
    </xf>
    <xf numFmtId="0" fontId="35" fillId="0" borderId="23" xfId="0" applyFont="1" applyBorder="1" applyAlignment="1" applyProtection="1">
      <alignment vertical="center"/>
    </xf>
    <xf numFmtId="0" fontId="35" fillId="0" borderId="4" xfId="0" applyFont="1" applyBorder="1" applyAlignment="1">
      <alignment vertical="center"/>
    </xf>
    <xf numFmtId="0" fontId="34" fillId="2" borderId="15" xfId="0" applyFont="1" applyFill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center" vertical="center"/>
    </xf>
    <xf numFmtId="0" fontId="10" fillId="0" borderId="20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vertical="center"/>
    </xf>
    <xf numFmtId="0" fontId="10" fillId="0" borderId="22" xfId="0" applyFont="1" applyBorder="1" applyAlignment="1" applyProtection="1">
      <alignment vertical="center"/>
    </xf>
    <xf numFmtId="0" fontId="22" fillId="2" borderId="20" xfId="0" applyFont="1" applyFill="1" applyBorder="1" applyAlignment="1" applyProtection="1">
      <alignment horizontal="left" vertical="center"/>
      <protection locked="0"/>
    </xf>
    <xf numFmtId="0" fontId="22" fillId="0" borderId="21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vertical="center"/>
    </xf>
    <xf numFmtId="166" fontId="22" fillId="0" borderId="21" xfId="0" applyNumberFormat="1" applyFont="1" applyBorder="1" applyAlignment="1" applyProtection="1">
      <alignment vertical="center"/>
    </xf>
    <xf numFmtId="166" fontId="22" fillId="0" borderId="22" xfId="0" applyNumberFormat="1" applyFont="1" applyBorder="1" applyAlignment="1" applyProtection="1">
      <alignment vertical="center"/>
    </xf>
    <xf numFmtId="0" fontId="0" fillId="0" borderId="0" xfId="0" applyAlignment="1">
      <alignment vertical="top"/>
    </xf>
    <xf numFmtId="0" fontId="36" fillId="0" borderId="24" xfId="0" applyFont="1" applyBorder="1" applyAlignment="1">
      <alignment vertical="center" wrapText="1"/>
    </xf>
    <xf numFmtId="0" fontId="36" fillId="0" borderId="25" xfId="0" applyFont="1" applyBorder="1" applyAlignment="1">
      <alignment vertical="center" wrapText="1"/>
    </xf>
    <xf numFmtId="0" fontId="36" fillId="0" borderId="26" xfId="0" applyFont="1" applyBorder="1" applyAlignment="1">
      <alignment vertical="center" wrapText="1"/>
    </xf>
    <xf numFmtId="0" fontId="36" fillId="0" borderId="27" xfId="0" applyFont="1" applyBorder="1" applyAlignment="1">
      <alignment horizontal="center" vertical="center" wrapText="1"/>
    </xf>
    <xf numFmtId="0" fontId="36" fillId="0" borderId="28" xfId="0" applyFont="1" applyBorder="1" applyAlignment="1">
      <alignment horizontal="center" vertical="center" wrapText="1"/>
    </xf>
    <xf numFmtId="0" fontId="36" fillId="0" borderId="27" xfId="0" applyFont="1" applyBorder="1" applyAlignment="1">
      <alignment vertical="center" wrapText="1"/>
    </xf>
    <xf numFmtId="0" fontId="36" fillId="0" borderId="28" xfId="0" applyFont="1" applyBorder="1" applyAlignment="1">
      <alignment vertical="center" wrapText="1"/>
    </xf>
    <xf numFmtId="0" fontId="38" fillId="0" borderId="1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center" wrapText="1"/>
    </xf>
    <xf numFmtId="0" fontId="39" fillId="0" borderId="27" xfId="0" applyFont="1" applyBorder="1" applyAlignment="1">
      <alignment vertical="center" wrapText="1"/>
    </xf>
    <xf numFmtId="0" fontId="39" fillId="0" borderId="1" xfId="0" applyFont="1" applyBorder="1" applyAlignment="1">
      <alignment vertical="center" wrapText="1"/>
    </xf>
    <xf numFmtId="0" fontId="39" fillId="0" borderId="1" xfId="0" applyFont="1" applyBorder="1" applyAlignment="1">
      <alignment horizontal="left" vertical="center"/>
    </xf>
    <xf numFmtId="0" fontId="39" fillId="0" borderId="1" xfId="0" applyFont="1" applyBorder="1" applyAlignment="1">
      <alignment vertical="center"/>
    </xf>
    <xf numFmtId="49" fontId="39" fillId="0" borderId="1" xfId="0" applyNumberFormat="1" applyFont="1" applyBorder="1" applyAlignment="1">
      <alignment vertical="center" wrapText="1"/>
    </xf>
    <xf numFmtId="0" fontId="36" fillId="0" borderId="30" xfId="0" applyFont="1" applyBorder="1" applyAlignment="1">
      <alignment vertical="center" wrapText="1"/>
    </xf>
    <xf numFmtId="0" fontId="40" fillId="0" borderId="29" xfId="0" applyFont="1" applyBorder="1" applyAlignment="1">
      <alignment vertical="center" wrapText="1"/>
    </xf>
    <xf numFmtId="0" fontId="36" fillId="0" borderId="31" xfId="0" applyFont="1" applyBorder="1" applyAlignment="1">
      <alignment vertical="center" wrapText="1"/>
    </xf>
    <xf numFmtId="0" fontId="36" fillId="0" borderId="1" xfId="0" applyFont="1" applyBorder="1" applyAlignment="1">
      <alignment vertical="top"/>
    </xf>
    <xf numFmtId="0" fontId="36" fillId="0" borderId="0" xfId="0" applyFont="1" applyAlignment="1">
      <alignment vertical="top"/>
    </xf>
    <xf numFmtId="0" fontId="36" fillId="0" borderId="24" xfId="0" applyFont="1" applyBorder="1" applyAlignment="1">
      <alignment horizontal="left" vertical="center"/>
    </xf>
    <xf numFmtId="0" fontId="36" fillId="0" borderId="25" xfId="0" applyFont="1" applyBorder="1" applyAlignment="1">
      <alignment horizontal="left" vertical="center"/>
    </xf>
    <xf numFmtId="0" fontId="36" fillId="0" borderId="26" xfId="0" applyFont="1" applyBorder="1" applyAlignment="1">
      <alignment horizontal="left" vertical="center"/>
    </xf>
    <xf numFmtId="0" fontId="36" fillId="0" borderId="27" xfId="0" applyFont="1" applyBorder="1" applyAlignment="1">
      <alignment horizontal="left" vertical="center"/>
    </xf>
    <xf numFmtId="0" fontId="36" fillId="0" borderId="28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38" fillId="0" borderId="29" xfId="0" applyFont="1" applyBorder="1" applyAlignment="1">
      <alignment horizontal="left" vertical="center"/>
    </xf>
    <xf numFmtId="0" fontId="38" fillId="0" borderId="29" xfId="0" applyFont="1" applyBorder="1" applyAlignment="1">
      <alignment horizontal="center" vertical="center"/>
    </xf>
    <xf numFmtId="0" fontId="41" fillId="0" borderId="29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39" fillId="0" borderId="1" xfId="0" applyFont="1" applyBorder="1" applyAlignment="1">
      <alignment horizontal="center" vertical="center"/>
    </xf>
    <xf numFmtId="0" fontId="39" fillId="0" borderId="27" xfId="0" applyFont="1" applyBorder="1" applyAlignment="1">
      <alignment horizontal="left" vertical="center"/>
    </xf>
    <xf numFmtId="0" fontId="39" fillId="0" borderId="1" xfId="0" applyFont="1" applyFill="1" applyBorder="1" applyAlignment="1">
      <alignment horizontal="left" vertical="center"/>
    </xf>
    <xf numFmtId="0" fontId="39" fillId="0" borderId="1" xfId="0" applyFont="1" applyFill="1" applyBorder="1" applyAlignment="1">
      <alignment horizontal="center" vertical="center"/>
    </xf>
    <xf numFmtId="0" fontId="36" fillId="0" borderId="30" xfId="0" applyFont="1" applyBorder="1" applyAlignment="1">
      <alignment horizontal="left" vertical="center"/>
    </xf>
    <xf numFmtId="0" fontId="40" fillId="0" borderId="29" xfId="0" applyFont="1" applyBorder="1" applyAlignment="1">
      <alignment horizontal="left" vertical="center"/>
    </xf>
    <xf numFmtId="0" fontId="36" fillId="0" borderId="31" xfId="0" applyFont="1" applyBorder="1" applyAlignment="1">
      <alignment horizontal="left" vertical="center"/>
    </xf>
    <xf numFmtId="0" fontId="36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39" fillId="0" borderId="29" xfId="0" applyFont="1" applyBorder="1" applyAlignment="1">
      <alignment horizontal="left" vertical="center"/>
    </xf>
    <xf numFmtId="0" fontId="36" fillId="0" borderId="1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center" vertical="center" wrapText="1"/>
    </xf>
    <xf numFmtId="0" fontId="36" fillId="0" borderId="24" xfId="0" applyFont="1" applyBorder="1" applyAlignment="1">
      <alignment horizontal="left" vertical="center" wrapText="1"/>
    </xf>
    <xf numFmtId="0" fontId="36" fillId="0" borderId="25" xfId="0" applyFont="1" applyBorder="1" applyAlignment="1">
      <alignment horizontal="left" vertical="center" wrapText="1"/>
    </xf>
    <xf numFmtId="0" fontId="36" fillId="0" borderId="26" xfId="0" applyFont="1" applyBorder="1" applyAlignment="1">
      <alignment horizontal="left" vertical="center" wrapText="1"/>
    </xf>
    <xf numFmtId="0" fontId="36" fillId="0" borderId="27" xfId="0" applyFont="1" applyBorder="1" applyAlignment="1">
      <alignment horizontal="left" vertical="center" wrapText="1"/>
    </xf>
    <xf numFmtId="0" fontId="36" fillId="0" borderId="28" xfId="0" applyFont="1" applyBorder="1" applyAlignment="1">
      <alignment horizontal="left" vertical="center" wrapText="1"/>
    </xf>
    <xf numFmtId="0" fontId="41" fillId="0" borderId="27" xfId="0" applyFont="1" applyBorder="1" applyAlignment="1">
      <alignment horizontal="left" vertical="center" wrapText="1"/>
    </xf>
    <xf numFmtId="0" fontId="41" fillId="0" borderId="28" xfId="0" applyFont="1" applyBorder="1" applyAlignment="1">
      <alignment horizontal="left" vertical="center" wrapText="1"/>
    </xf>
    <xf numFmtId="0" fontId="39" fillId="0" borderId="27" xfId="0" applyFont="1" applyBorder="1" applyAlignment="1">
      <alignment horizontal="left" vertical="center" wrapText="1"/>
    </xf>
    <xf numFmtId="0" fontId="39" fillId="0" borderId="28" xfId="0" applyFont="1" applyBorder="1" applyAlignment="1">
      <alignment horizontal="left" vertical="center" wrapText="1"/>
    </xf>
    <xf numFmtId="0" fontId="39" fillId="0" borderId="28" xfId="0" applyFont="1" applyBorder="1" applyAlignment="1">
      <alignment horizontal="left" vertical="center"/>
    </xf>
    <xf numFmtId="0" fontId="39" fillId="0" borderId="30" xfId="0" applyFont="1" applyBorder="1" applyAlignment="1">
      <alignment horizontal="left" vertical="center" wrapText="1"/>
    </xf>
    <xf numFmtId="0" fontId="39" fillId="0" borderId="29" xfId="0" applyFont="1" applyBorder="1" applyAlignment="1">
      <alignment horizontal="left" vertical="center" wrapText="1"/>
    </xf>
    <xf numFmtId="0" fontId="39" fillId="0" borderId="31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top"/>
    </xf>
    <xf numFmtId="0" fontId="39" fillId="0" borderId="1" xfId="0" applyFont="1" applyBorder="1" applyAlignment="1">
      <alignment horizontal="center" vertical="top"/>
    </xf>
    <xf numFmtId="0" fontId="39" fillId="0" borderId="30" xfId="0" applyFont="1" applyBorder="1" applyAlignment="1">
      <alignment horizontal="left" vertical="center"/>
    </xf>
    <xf numFmtId="0" fontId="39" fillId="0" borderId="31" xfId="0" applyFont="1" applyBorder="1" applyAlignment="1">
      <alignment horizontal="left" vertical="center"/>
    </xf>
    <xf numFmtId="0" fontId="41" fillId="0" borderId="0" xfId="0" applyFont="1" applyAlignment="1">
      <alignment vertical="center"/>
    </xf>
    <xf numFmtId="0" fontId="38" fillId="0" borderId="1" xfId="0" applyFont="1" applyBorder="1" applyAlignment="1">
      <alignment vertical="center"/>
    </xf>
    <xf numFmtId="0" fontId="41" fillId="0" borderId="29" xfId="0" applyFont="1" applyBorder="1" applyAlignment="1">
      <alignment vertical="center"/>
    </xf>
    <xf numFmtId="0" fontId="38" fillId="0" borderId="29" xfId="0" applyFont="1" applyBorder="1" applyAlignment="1">
      <alignment vertical="center"/>
    </xf>
    <xf numFmtId="0" fontId="0" fillId="0" borderId="1" xfId="0" applyBorder="1" applyAlignment="1">
      <alignment vertical="top"/>
    </xf>
    <xf numFmtId="49" fontId="39" fillId="0" borderId="1" xfId="0" applyNumberFormat="1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38" fillId="0" borderId="29" xfId="0" applyFont="1" applyBorder="1" applyAlignment="1">
      <alignment horizontal="left"/>
    </xf>
    <xf numFmtId="0" fontId="41" fillId="0" borderId="29" xfId="0" applyFont="1" applyBorder="1" applyAlignment="1"/>
    <xf numFmtId="0" fontId="36" fillId="0" borderId="27" xfId="0" applyFont="1" applyBorder="1" applyAlignment="1">
      <alignment vertical="top"/>
    </xf>
    <xf numFmtId="0" fontId="36" fillId="0" borderId="28" xfId="0" applyFont="1" applyBorder="1" applyAlignment="1">
      <alignment vertical="top"/>
    </xf>
    <xf numFmtId="0" fontId="36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horizontal="left" vertical="top"/>
    </xf>
    <xf numFmtId="0" fontId="36" fillId="0" borderId="30" xfId="0" applyFont="1" applyBorder="1" applyAlignment="1">
      <alignment vertical="top"/>
    </xf>
    <xf numFmtId="0" fontId="36" fillId="0" borderId="29" xfId="0" applyFont="1" applyBorder="1" applyAlignment="1">
      <alignment vertical="top"/>
    </xf>
    <xf numFmtId="0" fontId="36" fillId="0" borderId="31" xfId="0" applyFont="1" applyBorder="1" applyAlignment="1">
      <alignment vertical="top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7" fillId="0" borderId="6" xfId="0" applyNumberFormat="1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8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4" fillId="3" borderId="8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15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left" vertical="center"/>
    </xf>
    <xf numFmtId="0" fontId="21" fillId="4" borderId="8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4" fillId="0" borderId="0" xfId="0" applyFont="1" applyAlignment="1" applyProtection="1">
      <alignment horizontal="left" vertical="center" wrapText="1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37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 wrapText="1"/>
    </xf>
    <xf numFmtId="0" fontId="38" fillId="0" borderId="29" xfId="0" applyFont="1" applyBorder="1" applyAlignment="1">
      <alignment horizontal="left"/>
    </xf>
    <xf numFmtId="0" fontId="39" fillId="0" borderId="1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top"/>
    </xf>
    <xf numFmtId="0" fontId="39" fillId="0" borderId="1" xfId="0" applyFont="1" applyBorder="1" applyAlignment="1">
      <alignment horizontal="left" vertical="center" wrapText="1"/>
    </xf>
    <xf numFmtId="0" fontId="38" fillId="0" borderId="29" xfId="0" applyFont="1" applyBorder="1" applyAlignment="1">
      <alignment horizontal="left" wrapText="1"/>
    </xf>
    <xf numFmtId="49" fontId="39" fillId="0" borderId="1" xfId="0" applyNumberFormat="1" applyFont="1" applyBorder="1" applyAlignment="1">
      <alignment horizontal="left" vertical="center" wrapText="1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59"/>
  <sheetViews>
    <sheetView showGridLines="0" tabSelected="1" topLeftCell="A25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pans="1:74" s="1" customFormat="1" ht="36.950000000000003" customHeight="1">
      <c r="AR2" s="374"/>
      <c r="AS2" s="374"/>
      <c r="AT2" s="374"/>
      <c r="AU2" s="374"/>
      <c r="AV2" s="374"/>
      <c r="AW2" s="374"/>
      <c r="AX2" s="374"/>
      <c r="AY2" s="374"/>
      <c r="AZ2" s="374"/>
      <c r="BA2" s="374"/>
      <c r="BB2" s="374"/>
      <c r="BC2" s="374"/>
      <c r="BD2" s="374"/>
      <c r="BE2" s="374"/>
      <c r="BS2" s="18" t="s">
        <v>6</v>
      </c>
      <c r="BT2" s="18" t="s">
        <v>7</v>
      </c>
    </row>
    <row r="3" spans="1:74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pans="1:74" s="1" customFormat="1" ht="24.95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pans="1:74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338" t="s">
        <v>14</v>
      </c>
      <c r="L5" s="339"/>
      <c r="M5" s="339"/>
      <c r="N5" s="339"/>
      <c r="O5" s="339"/>
      <c r="P5" s="339"/>
      <c r="Q5" s="339"/>
      <c r="R5" s="339"/>
      <c r="S5" s="339"/>
      <c r="T5" s="339"/>
      <c r="U5" s="339"/>
      <c r="V5" s="339"/>
      <c r="W5" s="339"/>
      <c r="X5" s="339"/>
      <c r="Y5" s="339"/>
      <c r="Z5" s="339"/>
      <c r="AA5" s="339"/>
      <c r="AB5" s="339"/>
      <c r="AC5" s="339"/>
      <c r="AD5" s="339"/>
      <c r="AE5" s="339"/>
      <c r="AF5" s="339"/>
      <c r="AG5" s="339"/>
      <c r="AH5" s="339"/>
      <c r="AI5" s="339"/>
      <c r="AJ5" s="339"/>
      <c r="AK5" s="339"/>
      <c r="AL5" s="339"/>
      <c r="AM5" s="339"/>
      <c r="AN5" s="339"/>
      <c r="AO5" s="339"/>
      <c r="AP5" s="23"/>
      <c r="AQ5" s="23"/>
      <c r="AR5" s="21"/>
      <c r="BE5" s="335" t="s">
        <v>15</v>
      </c>
      <c r="BS5" s="18" t="s">
        <v>6</v>
      </c>
    </row>
    <row r="6" spans="1:74" s="1" customFormat="1" ht="36.950000000000003" customHeight="1">
      <c r="B6" s="22"/>
      <c r="C6" s="23"/>
      <c r="D6" s="29" t="s">
        <v>16</v>
      </c>
      <c r="E6" s="23"/>
      <c r="F6" s="23"/>
      <c r="G6" s="23"/>
      <c r="H6" s="23"/>
      <c r="I6" s="23"/>
      <c r="J6" s="23"/>
      <c r="K6" s="340" t="s">
        <v>17</v>
      </c>
      <c r="L6" s="339"/>
      <c r="M6" s="339"/>
      <c r="N6" s="339"/>
      <c r="O6" s="339"/>
      <c r="P6" s="339"/>
      <c r="Q6" s="339"/>
      <c r="R6" s="339"/>
      <c r="S6" s="339"/>
      <c r="T6" s="339"/>
      <c r="U6" s="339"/>
      <c r="V6" s="339"/>
      <c r="W6" s="339"/>
      <c r="X6" s="339"/>
      <c r="Y6" s="339"/>
      <c r="Z6" s="339"/>
      <c r="AA6" s="339"/>
      <c r="AB6" s="339"/>
      <c r="AC6" s="339"/>
      <c r="AD6" s="339"/>
      <c r="AE6" s="339"/>
      <c r="AF6" s="339"/>
      <c r="AG6" s="339"/>
      <c r="AH6" s="339"/>
      <c r="AI6" s="339"/>
      <c r="AJ6" s="339"/>
      <c r="AK6" s="339"/>
      <c r="AL6" s="339"/>
      <c r="AM6" s="339"/>
      <c r="AN6" s="339"/>
      <c r="AO6" s="339"/>
      <c r="AP6" s="23"/>
      <c r="AQ6" s="23"/>
      <c r="AR6" s="21"/>
      <c r="BE6" s="336"/>
      <c r="BS6" s="18" t="s">
        <v>6</v>
      </c>
    </row>
    <row r="7" spans="1:74" s="1" customFormat="1" ht="12" customHeight="1">
      <c r="B7" s="22"/>
      <c r="C7" s="23"/>
      <c r="D7" s="30" t="s">
        <v>18</v>
      </c>
      <c r="E7" s="23"/>
      <c r="F7" s="23"/>
      <c r="G7" s="23"/>
      <c r="H7" s="23"/>
      <c r="I7" s="23"/>
      <c r="J7" s="23"/>
      <c r="K7" s="28" t="s">
        <v>19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0" t="s">
        <v>20</v>
      </c>
      <c r="AL7" s="23"/>
      <c r="AM7" s="23"/>
      <c r="AN7" s="28" t="s">
        <v>21</v>
      </c>
      <c r="AO7" s="23"/>
      <c r="AP7" s="23"/>
      <c r="AQ7" s="23"/>
      <c r="AR7" s="21"/>
      <c r="BE7" s="336"/>
      <c r="BS7" s="18" t="s">
        <v>6</v>
      </c>
    </row>
    <row r="8" spans="1:74" s="1" customFormat="1" ht="12" customHeight="1">
      <c r="B8" s="22"/>
      <c r="C8" s="23"/>
      <c r="D8" s="30" t="s">
        <v>22</v>
      </c>
      <c r="E8" s="23"/>
      <c r="F8" s="23"/>
      <c r="G8" s="23"/>
      <c r="H8" s="23"/>
      <c r="I8" s="23"/>
      <c r="J8" s="23"/>
      <c r="K8" s="28" t="s">
        <v>23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0" t="s">
        <v>24</v>
      </c>
      <c r="AL8" s="23"/>
      <c r="AM8" s="23"/>
      <c r="AN8" s="31" t="s">
        <v>25</v>
      </c>
      <c r="AO8" s="23"/>
      <c r="AP8" s="23"/>
      <c r="AQ8" s="23"/>
      <c r="AR8" s="21"/>
      <c r="BE8" s="336"/>
      <c r="BS8" s="18" t="s">
        <v>6</v>
      </c>
    </row>
    <row r="9" spans="1:74" s="1" customFormat="1" ht="14.45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36"/>
      <c r="BS9" s="18" t="s">
        <v>6</v>
      </c>
    </row>
    <row r="10" spans="1:74" s="1" customFormat="1" ht="12" customHeight="1">
      <c r="B10" s="22"/>
      <c r="C10" s="23"/>
      <c r="D10" s="30" t="s">
        <v>26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0" t="s">
        <v>27</v>
      </c>
      <c r="AL10" s="23"/>
      <c r="AM10" s="23"/>
      <c r="AN10" s="28" t="s">
        <v>28</v>
      </c>
      <c r="AO10" s="23"/>
      <c r="AP10" s="23"/>
      <c r="AQ10" s="23"/>
      <c r="AR10" s="21"/>
      <c r="BE10" s="336"/>
      <c r="BS10" s="18" t="s">
        <v>6</v>
      </c>
    </row>
    <row r="11" spans="1:74" s="1" customFormat="1" ht="18.399999999999999" customHeight="1">
      <c r="B11" s="22"/>
      <c r="C11" s="23"/>
      <c r="D11" s="23"/>
      <c r="E11" s="28" t="s">
        <v>29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0" t="s">
        <v>30</v>
      </c>
      <c r="AL11" s="23"/>
      <c r="AM11" s="23"/>
      <c r="AN11" s="28" t="s">
        <v>28</v>
      </c>
      <c r="AO11" s="23"/>
      <c r="AP11" s="23"/>
      <c r="AQ11" s="23"/>
      <c r="AR11" s="21"/>
      <c r="BE11" s="336"/>
      <c r="BS11" s="18" t="s">
        <v>6</v>
      </c>
    </row>
    <row r="12" spans="1:74" s="1" customFormat="1" ht="6.95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36"/>
      <c r="BS12" s="18" t="s">
        <v>6</v>
      </c>
    </row>
    <row r="13" spans="1:74" s="1" customFormat="1" ht="12" customHeight="1">
      <c r="B13" s="22"/>
      <c r="C13" s="23"/>
      <c r="D13" s="30" t="s">
        <v>31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0" t="s">
        <v>27</v>
      </c>
      <c r="AL13" s="23"/>
      <c r="AM13" s="23"/>
      <c r="AN13" s="32" t="s">
        <v>32</v>
      </c>
      <c r="AO13" s="23"/>
      <c r="AP13" s="23"/>
      <c r="AQ13" s="23"/>
      <c r="AR13" s="21"/>
      <c r="BE13" s="336"/>
      <c r="BS13" s="18" t="s">
        <v>6</v>
      </c>
    </row>
    <row r="14" spans="1:74" ht="12.75">
      <c r="B14" s="22"/>
      <c r="C14" s="23"/>
      <c r="D14" s="23"/>
      <c r="E14" s="341" t="s">
        <v>32</v>
      </c>
      <c r="F14" s="342"/>
      <c r="G14" s="342"/>
      <c r="H14" s="342"/>
      <c r="I14" s="342"/>
      <c r="J14" s="342"/>
      <c r="K14" s="342"/>
      <c r="L14" s="342"/>
      <c r="M14" s="342"/>
      <c r="N14" s="342"/>
      <c r="O14" s="342"/>
      <c r="P14" s="342"/>
      <c r="Q14" s="342"/>
      <c r="R14" s="342"/>
      <c r="S14" s="342"/>
      <c r="T14" s="342"/>
      <c r="U14" s="342"/>
      <c r="V14" s="342"/>
      <c r="W14" s="342"/>
      <c r="X14" s="342"/>
      <c r="Y14" s="342"/>
      <c r="Z14" s="342"/>
      <c r="AA14" s="342"/>
      <c r="AB14" s="342"/>
      <c r="AC14" s="342"/>
      <c r="AD14" s="342"/>
      <c r="AE14" s="342"/>
      <c r="AF14" s="342"/>
      <c r="AG14" s="342"/>
      <c r="AH14" s="342"/>
      <c r="AI14" s="342"/>
      <c r="AJ14" s="342"/>
      <c r="AK14" s="30" t="s">
        <v>30</v>
      </c>
      <c r="AL14" s="23"/>
      <c r="AM14" s="23"/>
      <c r="AN14" s="32" t="s">
        <v>32</v>
      </c>
      <c r="AO14" s="23"/>
      <c r="AP14" s="23"/>
      <c r="AQ14" s="23"/>
      <c r="AR14" s="21"/>
      <c r="BE14" s="336"/>
      <c r="BS14" s="18" t="s">
        <v>6</v>
      </c>
    </row>
    <row r="15" spans="1:74" s="1" customFormat="1" ht="6.95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36"/>
      <c r="BS15" s="18" t="s">
        <v>4</v>
      </c>
    </row>
    <row r="16" spans="1:74" s="1" customFormat="1" ht="12" customHeight="1">
      <c r="B16" s="22"/>
      <c r="C16" s="23"/>
      <c r="D16" s="30" t="s">
        <v>33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0" t="s">
        <v>27</v>
      </c>
      <c r="AL16" s="23"/>
      <c r="AM16" s="23"/>
      <c r="AN16" s="28" t="s">
        <v>28</v>
      </c>
      <c r="AO16" s="23"/>
      <c r="AP16" s="23"/>
      <c r="AQ16" s="23"/>
      <c r="AR16" s="21"/>
      <c r="BE16" s="336"/>
      <c r="BS16" s="18" t="s">
        <v>4</v>
      </c>
    </row>
    <row r="17" spans="1:71" s="1" customFormat="1" ht="18.399999999999999" customHeight="1">
      <c r="B17" s="22"/>
      <c r="C17" s="23"/>
      <c r="D17" s="23"/>
      <c r="E17" s="28" t="s">
        <v>34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0" t="s">
        <v>30</v>
      </c>
      <c r="AL17" s="23"/>
      <c r="AM17" s="23"/>
      <c r="AN17" s="28" t="s">
        <v>28</v>
      </c>
      <c r="AO17" s="23"/>
      <c r="AP17" s="23"/>
      <c r="AQ17" s="23"/>
      <c r="AR17" s="21"/>
      <c r="BE17" s="336"/>
      <c r="BS17" s="18" t="s">
        <v>35</v>
      </c>
    </row>
    <row r="18" spans="1:71" s="1" customFormat="1" ht="6.95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36"/>
      <c r="BS18" s="18" t="s">
        <v>6</v>
      </c>
    </row>
    <row r="19" spans="1:71" s="1" customFormat="1" ht="12" customHeight="1">
      <c r="B19" s="22"/>
      <c r="C19" s="23"/>
      <c r="D19" s="30" t="s">
        <v>36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0" t="s">
        <v>27</v>
      </c>
      <c r="AL19" s="23"/>
      <c r="AM19" s="23"/>
      <c r="AN19" s="28" t="s">
        <v>28</v>
      </c>
      <c r="AO19" s="23"/>
      <c r="AP19" s="23"/>
      <c r="AQ19" s="23"/>
      <c r="AR19" s="21"/>
      <c r="BE19" s="336"/>
      <c r="BS19" s="18" t="s">
        <v>6</v>
      </c>
    </row>
    <row r="20" spans="1:71" s="1" customFormat="1" ht="18.399999999999999" customHeight="1">
      <c r="B20" s="22"/>
      <c r="C20" s="23"/>
      <c r="D20" s="23"/>
      <c r="E20" s="28" t="s">
        <v>34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0" t="s">
        <v>30</v>
      </c>
      <c r="AL20" s="23"/>
      <c r="AM20" s="23"/>
      <c r="AN20" s="28" t="s">
        <v>28</v>
      </c>
      <c r="AO20" s="23"/>
      <c r="AP20" s="23"/>
      <c r="AQ20" s="23"/>
      <c r="AR20" s="21"/>
      <c r="BE20" s="336"/>
      <c r="BS20" s="18" t="s">
        <v>4</v>
      </c>
    </row>
    <row r="21" spans="1:71" s="1" customFormat="1" ht="6.95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36"/>
    </row>
    <row r="22" spans="1:71" s="1" customFormat="1" ht="12" customHeight="1">
      <c r="B22" s="22"/>
      <c r="C22" s="23"/>
      <c r="D22" s="30" t="s">
        <v>37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36"/>
    </row>
    <row r="23" spans="1:71" s="1" customFormat="1" ht="47.25" customHeight="1">
      <c r="B23" s="22"/>
      <c r="C23" s="23"/>
      <c r="D23" s="23"/>
      <c r="E23" s="343" t="s">
        <v>38</v>
      </c>
      <c r="F23" s="343"/>
      <c r="G23" s="343"/>
      <c r="H23" s="343"/>
      <c r="I23" s="343"/>
      <c r="J23" s="343"/>
      <c r="K23" s="343"/>
      <c r="L23" s="343"/>
      <c r="M23" s="343"/>
      <c r="N23" s="343"/>
      <c r="O23" s="343"/>
      <c r="P23" s="343"/>
      <c r="Q23" s="343"/>
      <c r="R23" s="343"/>
      <c r="S23" s="343"/>
      <c r="T23" s="343"/>
      <c r="U23" s="343"/>
      <c r="V23" s="343"/>
      <c r="W23" s="343"/>
      <c r="X23" s="343"/>
      <c r="Y23" s="343"/>
      <c r="Z23" s="343"/>
      <c r="AA23" s="343"/>
      <c r="AB23" s="343"/>
      <c r="AC23" s="343"/>
      <c r="AD23" s="343"/>
      <c r="AE23" s="343"/>
      <c r="AF23" s="343"/>
      <c r="AG23" s="343"/>
      <c r="AH23" s="343"/>
      <c r="AI23" s="343"/>
      <c r="AJ23" s="343"/>
      <c r="AK23" s="343"/>
      <c r="AL23" s="343"/>
      <c r="AM23" s="343"/>
      <c r="AN23" s="343"/>
      <c r="AO23" s="23"/>
      <c r="AP23" s="23"/>
      <c r="AQ23" s="23"/>
      <c r="AR23" s="21"/>
      <c r="BE23" s="336"/>
    </row>
    <row r="24" spans="1:71" s="1" customFormat="1" ht="6.95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36"/>
    </row>
    <row r="25" spans="1:71" s="1" customFormat="1" ht="6.95" customHeight="1">
      <c r="B25" s="22"/>
      <c r="C25" s="23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23"/>
      <c r="AQ25" s="23"/>
      <c r="AR25" s="21"/>
      <c r="BE25" s="336"/>
    </row>
    <row r="26" spans="1:71" s="2" customFormat="1" ht="25.9" customHeight="1">
      <c r="A26" s="35"/>
      <c r="B26" s="36"/>
      <c r="C26" s="37"/>
      <c r="D26" s="38" t="s">
        <v>39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44">
        <f>ROUND(AG54,2)</f>
        <v>0</v>
      </c>
      <c r="AL26" s="345"/>
      <c r="AM26" s="345"/>
      <c r="AN26" s="345"/>
      <c r="AO26" s="345"/>
      <c r="AP26" s="37"/>
      <c r="AQ26" s="37"/>
      <c r="AR26" s="40"/>
      <c r="BE26" s="336"/>
    </row>
    <row r="27" spans="1:71" s="2" customFormat="1" ht="6.95" customHeight="1">
      <c r="A27" s="35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40"/>
      <c r="BE27" s="336"/>
    </row>
    <row r="28" spans="1:71" s="2" customFormat="1" ht="12.75">
      <c r="A28" s="35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346" t="s">
        <v>40</v>
      </c>
      <c r="M28" s="346"/>
      <c r="N28" s="346"/>
      <c r="O28" s="346"/>
      <c r="P28" s="346"/>
      <c r="Q28" s="37"/>
      <c r="R28" s="37"/>
      <c r="S28" s="37"/>
      <c r="T28" s="37"/>
      <c r="U28" s="37"/>
      <c r="V28" s="37"/>
      <c r="W28" s="346" t="s">
        <v>41</v>
      </c>
      <c r="X28" s="346"/>
      <c r="Y28" s="346"/>
      <c r="Z28" s="346"/>
      <c r="AA28" s="346"/>
      <c r="AB28" s="346"/>
      <c r="AC28" s="346"/>
      <c r="AD28" s="346"/>
      <c r="AE28" s="346"/>
      <c r="AF28" s="37"/>
      <c r="AG28" s="37"/>
      <c r="AH28" s="37"/>
      <c r="AI28" s="37"/>
      <c r="AJ28" s="37"/>
      <c r="AK28" s="346" t="s">
        <v>42</v>
      </c>
      <c r="AL28" s="346"/>
      <c r="AM28" s="346"/>
      <c r="AN28" s="346"/>
      <c r="AO28" s="346"/>
      <c r="AP28" s="37"/>
      <c r="AQ28" s="37"/>
      <c r="AR28" s="40"/>
      <c r="BE28" s="336"/>
    </row>
    <row r="29" spans="1:71" s="3" customFormat="1" ht="14.45" customHeight="1">
      <c r="B29" s="41"/>
      <c r="C29" s="42"/>
      <c r="D29" s="30" t="s">
        <v>43</v>
      </c>
      <c r="E29" s="42"/>
      <c r="F29" s="30" t="s">
        <v>44</v>
      </c>
      <c r="G29" s="42"/>
      <c r="H29" s="42"/>
      <c r="I29" s="42"/>
      <c r="J29" s="42"/>
      <c r="K29" s="42"/>
      <c r="L29" s="349">
        <v>0.21</v>
      </c>
      <c r="M29" s="348"/>
      <c r="N29" s="348"/>
      <c r="O29" s="348"/>
      <c r="P29" s="348"/>
      <c r="Q29" s="42"/>
      <c r="R29" s="42"/>
      <c r="S29" s="42"/>
      <c r="T29" s="42"/>
      <c r="U29" s="42"/>
      <c r="V29" s="42"/>
      <c r="W29" s="347">
        <f>ROUND(AZ54, 2)</f>
        <v>0</v>
      </c>
      <c r="X29" s="348"/>
      <c r="Y29" s="348"/>
      <c r="Z29" s="348"/>
      <c r="AA29" s="348"/>
      <c r="AB29" s="348"/>
      <c r="AC29" s="348"/>
      <c r="AD29" s="348"/>
      <c r="AE29" s="348"/>
      <c r="AF29" s="42"/>
      <c r="AG29" s="42"/>
      <c r="AH29" s="42"/>
      <c r="AI29" s="42"/>
      <c r="AJ29" s="42"/>
      <c r="AK29" s="347">
        <f>ROUND(AV54, 2)</f>
        <v>0</v>
      </c>
      <c r="AL29" s="348"/>
      <c r="AM29" s="348"/>
      <c r="AN29" s="348"/>
      <c r="AO29" s="348"/>
      <c r="AP29" s="42"/>
      <c r="AQ29" s="42"/>
      <c r="AR29" s="43"/>
      <c r="BE29" s="337"/>
    </row>
    <row r="30" spans="1:71" s="3" customFormat="1" ht="14.45" customHeight="1">
      <c r="B30" s="41"/>
      <c r="C30" s="42"/>
      <c r="D30" s="42"/>
      <c r="E30" s="42"/>
      <c r="F30" s="30" t="s">
        <v>45</v>
      </c>
      <c r="G30" s="42"/>
      <c r="H30" s="42"/>
      <c r="I30" s="42"/>
      <c r="J30" s="42"/>
      <c r="K30" s="42"/>
      <c r="L30" s="349">
        <v>0.15</v>
      </c>
      <c r="M30" s="348"/>
      <c r="N30" s="348"/>
      <c r="O30" s="348"/>
      <c r="P30" s="348"/>
      <c r="Q30" s="42"/>
      <c r="R30" s="42"/>
      <c r="S30" s="42"/>
      <c r="T30" s="42"/>
      <c r="U30" s="42"/>
      <c r="V30" s="42"/>
      <c r="W30" s="347">
        <f>ROUND(BA54, 2)</f>
        <v>0</v>
      </c>
      <c r="X30" s="348"/>
      <c r="Y30" s="348"/>
      <c r="Z30" s="348"/>
      <c r="AA30" s="348"/>
      <c r="AB30" s="348"/>
      <c r="AC30" s="348"/>
      <c r="AD30" s="348"/>
      <c r="AE30" s="348"/>
      <c r="AF30" s="42"/>
      <c r="AG30" s="42"/>
      <c r="AH30" s="42"/>
      <c r="AI30" s="42"/>
      <c r="AJ30" s="42"/>
      <c r="AK30" s="347">
        <f>ROUND(AW54, 2)</f>
        <v>0</v>
      </c>
      <c r="AL30" s="348"/>
      <c r="AM30" s="348"/>
      <c r="AN30" s="348"/>
      <c r="AO30" s="348"/>
      <c r="AP30" s="42"/>
      <c r="AQ30" s="42"/>
      <c r="AR30" s="43"/>
      <c r="BE30" s="337"/>
    </row>
    <row r="31" spans="1:71" s="3" customFormat="1" ht="14.45" hidden="1" customHeight="1">
      <c r="B31" s="41"/>
      <c r="C31" s="42"/>
      <c r="D31" s="42"/>
      <c r="E31" s="42"/>
      <c r="F31" s="30" t="s">
        <v>46</v>
      </c>
      <c r="G31" s="42"/>
      <c r="H31" s="42"/>
      <c r="I31" s="42"/>
      <c r="J31" s="42"/>
      <c r="K31" s="42"/>
      <c r="L31" s="349">
        <v>0.21</v>
      </c>
      <c r="M31" s="348"/>
      <c r="N31" s="348"/>
      <c r="O31" s="348"/>
      <c r="P31" s="348"/>
      <c r="Q31" s="42"/>
      <c r="R31" s="42"/>
      <c r="S31" s="42"/>
      <c r="T31" s="42"/>
      <c r="U31" s="42"/>
      <c r="V31" s="42"/>
      <c r="W31" s="347">
        <f>ROUND(BB54, 2)</f>
        <v>0</v>
      </c>
      <c r="X31" s="348"/>
      <c r="Y31" s="348"/>
      <c r="Z31" s="348"/>
      <c r="AA31" s="348"/>
      <c r="AB31" s="348"/>
      <c r="AC31" s="348"/>
      <c r="AD31" s="348"/>
      <c r="AE31" s="348"/>
      <c r="AF31" s="42"/>
      <c r="AG31" s="42"/>
      <c r="AH31" s="42"/>
      <c r="AI31" s="42"/>
      <c r="AJ31" s="42"/>
      <c r="AK31" s="347">
        <v>0</v>
      </c>
      <c r="AL31" s="348"/>
      <c r="AM31" s="348"/>
      <c r="AN31" s="348"/>
      <c r="AO31" s="348"/>
      <c r="AP31" s="42"/>
      <c r="AQ31" s="42"/>
      <c r="AR31" s="43"/>
      <c r="BE31" s="337"/>
    </row>
    <row r="32" spans="1:71" s="3" customFormat="1" ht="14.45" hidden="1" customHeight="1">
      <c r="B32" s="41"/>
      <c r="C32" s="42"/>
      <c r="D32" s="42"/>
      <c r="E32" s="42"/>
      <c r="F32" s="30" t="s">
        <v>47</v>
      </c>
      <c r="G32" s="42"/>
      <c r="H32" s="42"/>
      <c r="I32" s="42"/>
      <c r="J32" s="42"/>
      <c r="K32" s="42"/>
      <c r="L32" s="349">
        <v>0.15</v>
      </c>
      <c r="M32" s="348"/>
      <c r="N32" s="348"/>
      <c r="O32" s="348"/>
      <c r="P32" s="348"/>
      <c r="Q32" s="42"/>
      <c r="R32" s="42"/>
      <c r="S32" s="42"/>
      <c r="T32" s="42"/>
      <c r="U32" s="42"/>
      <c r="V32" s="42"/>
      <c r="W32" s="347">
        <f>ROUND(BC54, 2)</f>
        <v>0</v>
      </c>
      <c r="X32" s="348"/>
      <c r="Y32" s="348"/>
      <c r="Z32" s="348"/>
      <c r="AA32" s="348"/>
      <c r="AB32" s="348"/>
      <c r="AC32" s="348"/>
      <c r="AD32" s="348"/>
      <c r="AE32" s="348"/>
      <c r="AF32" s="42"/>
      <c r="AG32" s="42"/>
      <c r="AH32" s="42"/>
      <c r="AI32" s="42"/>
      <c r="AJ32" s="42"/>
      <c r="AK32" s="347">
        <v>0</v>
      </c>
      <c r="AL32" s="348"/>
      <c r="AM32" s="348"/>
      <c r="AN32" s="348"/>
      <c r="AO32" s="348"/>
      <c r="AP32" s="42"/>
      <c r="AQ32" s="42"/>
      <c r="AR32" s="43"/>
      <c r="BE32" s="337"/>
    </row>
    <row r="33" spans="1:57" s="3" customFormat="1" ht="14.45" hidden="1" customHeight="1">
      <c r="B33" s="41"/>
      <c r="C33" s="42"/>
      <c r="D33" s="42"/>
      <c r="E33" s="42"/>
      <c r="F33" s="30" t="s">
        <v>48</v>
      </c>
      <c r="G33" s="42"/>
      <c r="H33" s="42"/>
      <c r="I33" s="42"/>
      <c r="J33" s="42"/>
      <c r="K33" s="42"/>
      <c r="L33" s="349">
        <v>0</v>
      </c>
      <c r="M33" s="348"/>
      <c r="N33" s="348"/>
      <c r="O33" s="348"/>
      <c r="P33" s="348"/>
      <c r="Q33" s="42"/>
      <c r="R33" s="42"/>
      <c r="S33" s="42"/>
      <c r="T33" s="42"/>
      <c r="U33" s="42"/>
      <c r="V33" s="42"/>
      <c r="W33" s="347">
        <f>ROUND(BD54, 2)</f>
        <v>0</v>
      </c>
      <c r="X33" s="348"/>
      <c r="Y33" s="348"/>
      <c r="Z33" s="348"/>
      <c r="AA33" s="348"/>
      <c r="AB33" s="348"/>
      <c r="AC33" s="348"/>
      <c r="AD33" s="348"/>
      <c r="AE33" s="348"/>
      <c r="AF33" s="42"/>
      <c r="AG33" s="42"/>
      <c r="AH33" s="42"/>
      <c r="AI33" s="42"/>
      <c r="AJ33" s="42"/>
      <c r="AK33" s="347">
        <v>0</v>
      </c>
      <c r="AL33" s="348"/>
      <c r="AM33" s="348"/>
      <c r="AN33" s="348"/>
      <c r="AO33" s="348"/>
      <c r="AP33" s="42"/>
      <c r="AQ33" s="42"/>
      <c r="AR33" s="43"/>
    </row>
    <row r="34" spans="1:57" s="2" customFormat="1" ht="6.95" customHeight="1">
      <c r="A34" s="35"/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40"/>
      <c r="BE34" s="35"/>
    </row>
    <row r="35" spans="1:57" s="2" customFormat="1" ht="25.9" customHeight="1">
      <c r="A35" s="35"/>
      <c r="B35" s="36"/>
      <c r="C35" s="44"/>
      <c r="D35" s="45" t="s">
        <v>49</v>
      </c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7" t="s">
        <v>50</v>
      </c>
      <c r="U35" s="46"/>
      <c r="V35" s="46"/>
      <c r="W35" s="46"/>
      <c r="X35" s="350" t="s">
        <v>51</v>
      </c>
      <c r="Y35" s="351"/>
      <c r="Z35" s="351"/>
      <c r="AA35" s="351"/>
      <c r="AB35" s="351"/>
      <c r="AC35" s="46"/>
      <c r="AD35" s="46"/>
      <c r="AE35" s="46"/>
      <c r="AF35" s="46"/>
      <c r="AG35" s="46"/>
      <c r="AH35" s="46"/>
      <c r="AI35" s="46"/>
      <c r="AJ35" s="46"/>
      <c r="AK35" s="352">
        <f>SUM(AK26:AK33)</f>
        <v>0</v>
      </c>
      <c r="AL35" s="351"/>
      <c r="AM35" s="351"/>
      <c r="AN35" s="351"/>
      <c r="AO35" s="353"/>
      <c r="AP35" s="44"/>
      <c r="AQ35" s="44"/>
      <c r="AR35" s="40"/>
      <c r="BE35" s="35"/>
    </row>
    <row r="36" spans="1:57" s="2" customFormat="1" ht="6.95" customHeight="1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40"/>
      <c r="BE36" s="35"/>
    </row>
    <row r="37" spans="1:57" s="2" customFormat="1" ht="6.95" customHeight="1">
      <c r="A37" s="35"/>
      <c r="B37" s="48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0"/>
      <c r="BE37" s="35"/>
    </row>
    <row r="41" spans="1:57" s="2" customFormat="1" ht="6.95" customHeight="1">
      <c r="A41" s="35"/>
      <c r="B41" s="50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40"/>
      <c r="BE41" s="35"/>
    </row>
    <row r="42" spans="1:57" s="2" customFormat="1" ht="24.95" customHeight="1">
      <c r="A42" s="35"/>
      <c r="B42" s="36"/>
      <c r="C42" s="24" t="s">
        <v>52</v>
      </c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40"/>
      <c r="BE42" s="35"/>
    </row>
    <row r="43" spans="1:57" s="2" customFormat="1" ht="6.95" customHeight="1">
      <c r="A43" s="35"/>
      <c r="B43" s="36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40"/>
      <c r="BE43" s="35"/>
    </row>
    <row r="44" spans="1:57" s="4" customFormat="1" ht="12" customHeight="1">
      <c r="B44" s="52"/>
      <c r="C44" s="30" t="s">
        <v>13</v>
      </c>
      <c r="D44" s="53"/>
      <c r="E44" s="53"/>
      <c r="F44" s="53"/>
      <c r="G44" s="53"/>
      <c r="H44" s="53"/>
      <c r="I44" s="53"/>
      <c r="J44" s="53"/>
      <c r="K44" s="53"/>
      <c r="L44" s="53" t="str">
        <f>K5</f>
        <v>7/2018</v>
      </c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4"/>
    </row>
    <row r="45" spans="1:57" s="5" customFormat="1" ht="36.950000000000003" customHeight="1">
      <c r="B45" s="55"/>
      <c r="C45" s="56" t="s">
        <v>16</v>
      </c>
      <c r="D45" s="57"/>
      <c r="E45" s="57"/>
      <c r="F45" s="57"/>
      <c r="G45" s="57"/>
      <c r="H45" s="57"/>
      <c r="I45" s="57"/>
      <c r="J45" s="57"/>
      <c r="K45" s="57"/>
      <c r="L45" s="354" t="str">
        <f>K6</f>
        <v>IO 101 POLNÍ CESTA DO SADU</v>
      </c>
      <c r="M45" s="355"/>
      <c r="N45" s="355"/>
      <c r="O45" s="355"/>
      <c r="P45" s="355"/>
      <c r="Q45" s="355"/>
      <c r="R45" s="355"/>
      <c r="S45" s="355"/>
      <c r="T45" s="355"/>
      <c r="U45" s="355"/>
      <c r="V45" s="355"/>
      <c r="W45" s="355"/>
      <c r="X45" s="355"/>
      <c r="Y45" s="355"/>
      <c r="Z45" s="355"/>
      <c r="AA45" s="355"/>
      <c r="AB45" s="355"/>
      <c r="AC45" s="355"/>
      <c r="AD45" s="355"/>
      <c r="AE45" s="355"/>
      <c r="AF45" s="355"/>
      <c r="AG45" s="355"/>
      <c r="AH45" s="355"/>
      <c r="AI45" s="355"/>
      <c r="AJ45" s="355"/>
      <c r="AK45" s="355"/>
      <c r="AL45" s="355"/>
      <c r="AM45" s="355"/>
      <c r="AN45" s="355"/>
      <c r="AO45" s="355"/>
      <c r="AP45" s="57"/>
      <c r="AQ45" s="57"/>
      <c r="AR45" s="58"/>
    </row>
    <row r="46" spans="1:57" s="2" customFormat="1" ht="6.95" customHeight="1">
      <c r="A46" s="35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40"/>
      <c r="BE46" s="35"/>
    </row>
    <row r="47" spans="1:57" s="2" customFormat="1" ht="12" customHeight="1">
      <c r="A47" s="35"/>
      <c r="B47" s="36"/>
      <c r="C47" s="30" t="s">
        <v>22</v>
      </c>
      <c r="D47" s="37"/>
      <c r="E47" s="37"/>
      <c r="F47" s="37"/>
      <c r="G47" s="37"/>
      <c r="H47" s="37"/>
      <c r="I47" s="37"/>
      <c r="J47" s="37"/>
      <c r="K47" s="37"/>
      <c r="L47" s="59" t="str">
        <f>IF(K8="","",K8)</f>
        <v>Synkov-Slemeno</v>
      </c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0" t="s">
        <v>24</v>
      </c>
      <c r="AJ47" s="37"/>
      <c r="AK47" s="37"/>
      <c r="AL47" s="37"/>
      <c r="AM47" s="356" t="str">
        <f>IF(AN8= "","",AN8)</f>
        <v>22. 3. 2018</v>
      </c>
      <c r="AN47" s="356"/>
      <c r="AO47" s="37"/>
      <c r="AP47" s="37"/>
      <c r="AQ47" s="37"/>
      <c r="AR47" s="40"/>
      <c r="BE47" s="35"/>
    </row>
    <row r="48" spans="1:57" s="2" customFormat="1" ht="6.95" customHeight="1">
      <c r="A48" s="35"/>
      <c r="B48" s="36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40"/>
      <c r="BE48" s="35"/>
    </row>
    <row r="49" spans="1:91" s="2" customFormat="1" ht="15.2" customHeight="1">
      <c r="A49" s="35"/>
      <c r="B49" s="36"/>
      <c r="C49" s="30" t="s">
        <v>26</v>
      </c>
      <c r="D49" s="37"/>
      <c r="E49" s="37"/>
      <c r="F49" s="37"/>
      <c r="G49" s="37"/>
      <c r="H49" s="37"/>
      <c r="I49" s="37"/>
      <c r="J49" s="37"/>
      <c r="K49" s="37"/>
      <c r="L49" s="53" t="str">
        <f>IF(E11= "","",E11)</f>
        <v>Obec Synkov-Slemeno</v>
      </c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0" t="s">
        <v>33</v>
      </c>
      <c r="AJ49" s="37"/>
      <c r="AK49" s="37"/>
      <c r="AL49" s="37"/>
      <c r="AM49" s="357" t="str">
        <f>IF(E17="","",E17)</f>
        <v>Jan Navrátil</v>
      </c>
      <c r="AN49" s="358"/>
      <c r="AO49" s="358"/>
      <c r="AP49" s="358"/>
      <c r="AQ49" s="37"/>
      <c r="AR49" s="40"/>
      <c r="AS49" s="359" t="s">
        <v>53</v>
      </c>
      <c r="AT49" s="360"/>
      <c r="AU49" s="61"/>
      <c r="AV49" s="61"/>
      <c r="AW49" s="61"/>
      <c r="AX49" s="61"/>
      <c r="AY49" s="61"/>
      <c r="AZ49" s="61"/>
      <c r="BA49" s="61"/>
      <c r="BB49" s="61"/>
      <c r="BC49" s="61"/>
      <c r="BD49" s="62"/>
      <c r="BE49" s="35"/>
    </row>
    <row r="50" spans="1:91" s="2" customFormat="1" ht="15.2" customHeight="1">
      <c r="A50" s="35"/>
      <c r="B50" s="36"/>
      <c r="C50" s="30" t="s">
        <v>31</v>
      </c>
      <c r="D50" s="37"/>
      <c r="E50" s="37"/>
      <c r="F50" s="37"/>
      <c r="G50" s="37"/>
      <c r="H50" s="37"/>
      <c r="I50" s="37"/>
      <c r="J50" s="37"/>
      <c r="K50" s="37"/>
      <c r="L50" s="53" t="str">
        <f>IF(E14= "Vyplň údaj","",E14)</f>
        <v/>
      </c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0" t="s">
        <v>36</v>
      </c>
      <c r="AJ50" s="37"/>
      <c r="AK50" s="37"/>
      <c r="AL50" s="37"/>
      <c r="AM50" s="357" t="str">
        <f>IF(E20="","",E20)</f>
        <v>Jan Navrátil</v>
      </c>
      <c r="AN50" s="358"/>
      <c r="AO50" s="358"/>
      <c r="AP50" s="358"/>
      <c r="AQ50" s="37"/>
      <c r="AR50" s="40"/>
      <c r="AS50" s="361"/>
      <c r="AT50" s="362"/>
      <c r="AU50" s="63"/>
      <c r="AV50" s="63"/>
      <c r="AW50" s="63"/>
      <c r="AX50" s="63"/>
      <c r="AY50" s="63"/>
      <c r="AZ50" s="63"/>
      <c r="BA50" s="63"/>
      <c r="BB50" s="63"/>
      <c r="BC50" s="63"/>
      <c r="BD50" s="64"/>
      <c r="BE50" s="35"/>
    </row>
    <row r="51" spans="1:91" s="2" customFormat="1" ht="10.9" customHeight="1">
      <c r="A51" s="35"/>
      <c r="B51" s="36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40"/>
      <c r="AS51" s="363"/>
      <c r="AT51" s="364"/>
      <c r="AU51" s="65"/>
      <c r="AV51" s="65"/>
      <c r="AW51" s="65"/>
      <c r="AX51" s="65"/>
      <c r="AY51" s="65"/>
      <c r="AZ51" s="65"/>
      <c r="BA51" s="65"/>
      <c r="BB51" s="65"/>
      <c r="BC51" s="65"/>
      <c r="BD51" s="66"/>
      <c r="BE51" s="35"/>
    </row>
    <row r="52" spans="1:91" s="2" customFormat="1" ht="29.25" customHeight="1">
      <c r="A52" s="35"/>
      <c r="B52" s="36"/>
      <c r="C52" s="365" t="s">
        <v>54</v>
      </c>
      <c r="D52" s="366"/>
      <c r="E52" s="366"/>
      <c r="F52" s="366"/>
      <c r="G52" s="366"/>
      <c r="H52" s="67"/>
      <c r="I52" s="367" t="s">
        <v>55</v>
      </c>
      <c r="J52" s="366"/>
      <c r="K52" s="366"/>
      <c r="L52" s="366"/>
      <c r="M52" s="366"/>
      <c r="N52" s="366"/>
      <c r="O52" s="366"/>
      <c r="P52" s="366"/>
      <c r="Q52" s="366"/>
      <c r="R52" s="366"/>
      <c r="S52" s="366"/>
      <c r="T52" s="366"/>
      <c r="U52" s="366"/>
      <c r="V52" s="366"/>
      <c r="W52" s="366"/>
      <c r="X52" s="366"/>
      <c r="Y52" s="366"/>
      <c r="Z52" s="366"/>
      <c r="AA52" s="366"/>
      <c r="AB52" s="366"/>
      <c r="AC52" s="366"/>
      <c r="AD52" s="366"/>
      <c r="AE52" s="366"/>
      <c r="AF52" s="366"/>
      <c r="AG52" s="368" t="s">
        <v>56</v>
      </c>
      <c r="AH52" s="366"/>
      <c r="AI52" s="366"/>
      <c r="AJ52" s="366"/>
      <c r="AK52" s="366"/>
      <c r="AL52" s="366"/>
      <c r="AM52" s="366"/>
      <c r="AN52" s="367" t="s">
        <v>57</v>
      </c>
      <c r="AO52" s="366"/>
      <c r="AP52" s="366"/>
      <c r="AQ52" s="68" t="s">
        <v>58</v>
      </c>
      <c r="AR52" s="40"/>
      <c r="AS52" s="69" t="s">
        <v>59</v>
      </c>
      <c r="AT52" s="70" t="s">
        <v>60</v>
      </c>
      <c r="AU52" s="70" t="s">
        <v>61</v>
      </c>
      <c r="AV52" s="70" t="s">
        <v>62</v>
      </c>
      <c r="AW52" s="70" t="s">
        <v>63</v>
      </c>
      <c r="AX52" s="70" t="s">
        <v>64</v>
      </c>
      <c r="AY52" s="70" t="s">
        <v>65</v>
      </c>
      <c r="AZ52" s="70" t="s">
        <v>66</v>
      </c>
      <c r="BA52" s="70" t="s">
        <v>67</v>
      </c>
      <c r="BB52" s="70" t="s">
        <v>68</v>
      </c>
      <c r="BC52" s="70" t="s">
        <v>69</v>
      </c>
      <c r="BD52" s="71" t="s">
        <v>70</v>
      </c>
      <c r="BE52" s="35"/>
    </row>
    <row r="53" spans="1:91" s="2" customFormat="1" ht="10.9" customHeight="1">
      <c r="A53" s="35"/>
      <c r="B53" s="36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40"/>
      <c r="AS53" s="72"/>
      <c r="AT53" s="73"/>
      <c r="AU53" s="73"/>
      <c r="AV53" s="73"/>
      <c r="AW53" s="73"/>
      <c r="AX53" s="73"/>
      <c r="AY53" s="73"/>
      <c r="AZ53" s="73"/>
      <c r="BA53" s="73"/>
      <c r="BB53" s="73"/>
      <c r="BC53" s="73"/>
      <c r="BD53" s="74"/>
      <c r="BE53" s="35"/>
    </row>
    <row r="54" spans="1:91" s="6" customFormat="1" ht="32.450000000000003" customHeight="1">
      <c r="B54" s="75"/>
      <c r="C54" s="76" t="s">
        <v>71</v>
      </c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372">
        <f>ROUND(SUM(AG55:AG57),2)</f>
        <v>0</v>
      </c>
      <c r="AH54" s="372"/>
      <c r="AI54" s="372"/>
      <c r="AJ54" s="372"/>
      <c r="AK54" s="372"/>
      <c r="AL54" s="372"/>
      <c r="AM54" s="372"/>
      <c r="AN54" s="373">
        <f>SUM(AG54,AT54)</f>
        <v>0</v>
      </c>
      <c r="AO54" s="373"/>
      <c r="AP54" s="373"/>
      <c r="AQ54" s="79" t="s">
        <v>28</v>
      </c>
      <c r="AR54" s="80"/>
      <c r="AS54" s="81">
        <f>ROUND(SUM(AS55:AS57),2)</f>
        <v>0</v>
      </c>
      <c r="AT54" s="82">
        <f>ROUND(SUM(AV54:AW54),2)</f>
        <v>0</v>
      </c>
      <c r="AU54" s="83">
        <f>ROUND(SUM(AU55:AU57),5)</f>
        <v>0</v>
      </c>
      <c r="AV54" s="82">
        <f>ROUND(AZ54*L29,2)</f>
        <v>0</v>
      </c>
      <c r="AW54" s="82">
        <f>ROUND(BA54*L30,2)</f>
        <v>0</v>
      </c>
      <c r="AX54" s="82">
        <f>ROUND(BB54*L29,2)</f>
        <v>0</v>
      </c>
      <c r="AY54" s="82">
        <f>ROUND(BC54*L30,2)</f>
        <v>0</v>
      </c>
      <c r="AZ54" s="82">
        <f>ROUND(SUM(AZ55:AZ57),2)</f>
        <v>0</v>
      </c>
      <c r="BA54" s="82">
        <f>ROUND(SUM(BA55:BA57),2)</f>
        <v>0</v>
      </c>
      <c r="BB54" s="82">
        <f>ROUND(SUM(BB55:BB57),2)</f>
        <v>0</v>
      </c>
      <c r="BC54" s="82">
        <f>ROUND(SUM(BC55:BC57),2)</f>
        <v>0</v>
      </c>
      <c r="BD54" s="84">
        <f>ROUND(SUM(BD55:BD57),2)</f>
        <v>0</v>
      </c>
      <c r="BS54" s="85" t="s">
        <v>72</v>
      </c>
      <c r="BT54" s="85" t="s">
        <v>73</v>
      </c>
      <c r="BV54" s="85" t="s">
        <v>74</v>
      </c>
      <c r="BW54" s="85" t="s">
        <v>5</v>
      </c>
      <c r="BX54" s="85" t="s">
        <v>75</v>
      </c>
      <c r="CL54" s="85" t="s">
        <v>19</v>
      </c>
    </row>
    <row r="55" spans="1:91" s="7" customFormat="1" ht="16.5" customHeight="1">
      <c r="B55" s="86"/>
      <c r="C55" s="87"/>
      <c r="D55" s="371" t="s">
        <v>14</v>
      </c>
      <c r="E55" s="371"/>
      <c r="F55" s="371"/>
      <c r="G55" s="371"/>
      <c r="H55" s="371"/>
      <c r="I55" s="88"/>
      <c r="J55" s="371" t="s">
        <v>17</v>
      </c>
      <c r="K55" s="371"/>
      <c r="L55" s="371"/>
      <c r="M55" s="371"/>
      <c r="N55" s="371"/>
      <c r="O55" s="371"/>
      <c r="P55" s="371"/>
      <c r="Q55" s="371"/>
      <c r="R55" s="371"/>
      <c r="S55" s="371"/>
      <c r="T55" s="371"/>
      <c r="U55" s="371"/>
      <c r="V55" s="371"/>
      <c r="W55" s="371"/>
      <c r="X55" s="371"/>
      <c r="Y55" s="371"/>
      <c r="Z55" s="371"/>
      <c r="AA55" s="371"/>
      <c r="AB55" s="371"/>
      <c r="AC55" s="371"/>
      <c r="AD55" s="371"/>
      <c r="AE55" s="371"/>
      <c r="AF55" s="371"/>
      <c r="AG55" s="369">
        <v>0</v>
      </c>
      <c r="AH55" s="370"/>
      <c r="AI55" s="370"/>
      <c r="AJ55" s="370"/>
      <c r="AK55" s="370"/>
      <c r="AL55" s="370"/>
      <c r="AM55" s="370"/>
      <c r="AN55" s="369">
        <f>SUM(AG55,AT55)</f>
        <v>0</v>
      </c>
      <c r="AO55" s="370"/>
      <c r="AP55" s="370"/>
      <c r="AQ55" s="89" t="s">
        <v>76</v>
      </c>
      <c r="AR55" s="90"/>
      <c r="AS55" s="91">
        <v>0</v>
      </c>
      <c r="AT55" s="92">
        <f>ROUND(SUM(AV55:AW55),2)</f>
        <v>0</v>
      </c>
      <c r="AU55" s="93"/>
      <c r="AV55" s="92"/>
      <c r="AW55" s="92"/>
      <c r="AX55" s="92"/>
      <c r="AY55" s="92"/>
      <c r="AZ55" s="92"/>
      <c r="BA55" s="92"/>
      <c r="BB55" s="92"/>
      <c r="BC55" s="92"/>
      <c r="BD55" s="94"/>
      <c r="BT55" s="95" t="s">
        <v>77</v>
      </c>
      <c r="BU55" s="95" t="s">
        <v>78</v>
      </c>
      <c r="BV55" s="95" t="s">
        <v>74</v>
      </c>
      <c r="BW55" s="95" t="s">
        <v>5</v>
      </c>
      <c r="BX55" s="95" t="s">
        <v>75</v>
      </c>
      <c r="CL55" s="95" t="s">
        <v>19</v>
      </c>
    </row>
    <row r="56" spans="1:91" s="7" customFormat="1" ht="16.5" customHeight="1">
      <c r="A56" s="96" t="s">
        <v>79</v>
      </c>
      <c r="B56" s="86"/>
      <c r="C56" s="87"/>
      <c r="D56" s="371" t="s">
        <v>80</v>
      </c>
      <c r="E56" s="371"/>
      <c r="F56" s="371"/>
      <c r="G56" s="371"/>
      <c r="H56" s="371"/>
      <c r="I56" s="88"/>
      <c r="J56" s="371" t="s">
        <v>81</v>
      </c>
      <c r="K56" s="371"/>
      <c r="L56" s="371"/>
      <c r="M56" s="371"/>
      <c r="N56" s="371"/>
      <c r="O56" s="371"/>
      <c r="P56" s="371"/>
      <c r="Q56" s="371"/>
      <c r="R56" s="371"/>
      <c r="S56" s="371"/>
      <c r="T56" s="371"/>
      <c r="U56" s="371"/>
      <c r="V56" s="371"/>
      <c r="W56" s="371"/>
      <c r="X56" s="371"/>
      <c r="Y56" s="371"/>
      <c r="Z56" s="371"/>
      <c r="AA56" s="371"/>
      <c r="AB56" s="371"/>
      <c r="AC56" s="371"/>
      <c r="AD56" s="371"/>
      <c r="AE56" s="371"/>
      <c r="AF56" s="371"/>
      <c r="AG56" s="369">
        <f>'SO 101 - Komunikace'!J30</f>
        <v>0</v>
      </c>
      <c r="AH56" s="370"/>
      <c r="AI56" s="370"/>
      <c r="AJ56" s="370"/>
      <c r="AK56" s="370"/>
      <c r="AL56" s="370"/>
      <c r="AM56" s="370"/>
      <c r="AN56" s="369">
        <f>SUM(AG56,AT56)</f>
        <v>0</v>
      </c>
      <c r="AO56" s="370"/>
      <c r="AP56" s="370"/>
      <c r="AQ56" s="89" t="s">
        <v>76</v>
      </c>
      <c r="AR56" s="90"/>
      <c r="AS56" s="91">
        <v>0</v>
      </c>
      <c r="AT56" s="92">
        <f>ROUND(SUM(AV56:AW56),2)</f>
        <v>0</v>
      </c>
      <c r="AU56" s="93">
        <f>'SO 101 - Komunikace'!P88</f>
        <v>0</v>
      </c>
      <c r="AV56" s="92">
        <f>'SO 101 - Komunikace'!J33</f>
        <v>0</v>
      </c>
      <c r="AW56" s="92">
        <f>'SO 101 - Komunikace'!J34</f>
        <v>0</v>
      </c>
      <c r="AX56" s="92">
        <f>'SO 101 - Komunikace'!J35</f>
        <v>0</v>
      </c>
      <c r="AY56" s="92">
        <f>'SO 101 - Komunikace'!J36</f>
        <v>0</v>
      </c>
      <c r="AZ56" s="92">
        <f>'SO 101 - Komunikace'!F33</f>
        <v>0</v>
      </c>
      <c r="BA56" s="92">
        <f>'SO 101 - Komunikace'!F34</f>
        <v>0</v>
      </c>
      <c r="BB56" s="92">
        <f>'SO 101 - Komunikace'!F35</f>
        <v>0</v>
      </c>
      <c r="BC56" s="92">
        <f>'SO 101 - Komunikace'!F36</f>
        <v>0</v>
      </c>
      <c r="BD56" s="94">
        <f>'SO 101 - Komunikace'!F37</f>
        <v>0</v>
      </c>
      <c r="BT56" s="95" t="s">
        <v>77</v>
      </c>
      <c r="BV56" s="95" t="s">
        <v>74</v>
      </c>
      <c r="BW56" s="95" t="s">
        <v>82</v>
      </c>
      <c r="BX56" s="95" t="s">
        <v>5</v>
      </c>
      <c r="CL56" s="95" t="s">
        <v>19</v>
      </c>
      <c r="CM56" s="95" t="s">
        <v>83</v>
      </c>
    </row>
    <row r="57" spans="1:91" s="7" customFormat="1" ht="16.5" customHeight="1">
      <c r="A57" s="96" t="s">
        <v>79</v>
      </c>
      <c r="B57" s="86"/>
      <c r="C57" s="87"/>
      <c r="D57" s="371" t="s">
        <v>84</v>
      </c>
      <c r="E57" s="371"/>
      <c r="F57" s="371"/>
      <c r="G57" s="371"/>
      <c r="H57" s="371"/>
      <c r="I57" s="88"/>
      <c r="J57" s="371" t="s">
        <v>85</v>
      </c>
      <c r="K57" s="371"/>
      <c r="L57" s="371"/>
      <c r="M57" s="371"/>
      <c r="N57" s="371"/>
      <c r="O57" s="371"/>
      <c r="P57" s="371"/>
      <c r="Q57" s="371"/>
      <c r="R57" s="371"/>
      <c r="S57" s="371"/>
      <c r="T57" s="371"/>
      <c r="U57" s="371"/>
      <c r="V57" s="371"/>
      <c r="W57" s="371"/>
      <c r="X57" s="371"/>
      <c r="Y57" s="371"/>
      <c r="Z57" s="371"/>
      <c r="AA57" s="371"/>
      <c r="AB57" s="371"/>
      <c r="AC57" s="371"/>
      <c r="AD57" s="371"/>
      <c r="AE57" s="371"/>
      <c r="AF57" s="371"/>
      <c r="AG57" s="369">
        <f>'NUS - Ostatní náklady'!J30</f>
        <v>0</v>
      </c>
      <c r="AH57" s="370"/>
      <c r="AI57" s="370"/>
      <c r="AJ57" s="370"/>
      <c r="AK57" s="370"/>
      <c r="AL57" s="370"/>
      <c r="AM57" s="370"/>
      <c r="AN57" s="369">
        <f>SUM(AG57,AT57)</f>
        <v>0</v>
      </c>
      <c r="AO57" s="370"/>
      <c r="AP57" s="370"/>
      <c r="AQ57" s="89" t="s">
        <v>76</v>
      </c>
      <c r="AR57" s="90"/>
      <c r="AS57" s="97">
        <v>0</v>
      </c>
      <c r="AT57" s="98">
        <f>ROUND(SUM(AV57:AW57),2)</f>
        <v>0</v>
      </c>
      <c r="AU57" s="99">
        <f>'NUS - Ostatní náklady'!P81</f>
        <v>0</v>
      </c>
      <c r="AV57" s="98">
        <f>'NUS - Ostatní náklady'!J33</f>
        <v>0</v>
      </c>
      <c r="AW57" s="98">
        <f>'NUS - Ostatní náklady'!J34</f>
        <v>0</v>
      </c>
      <c r="AX57" s="98">
        <f>'NUS - Ostatní náklady'!J35</f>
        <v>0</v>
      </c>
      <c r="AY57" s="98">
        <f>'NUS - Ostatní náklady'!J36</f>
        <v>0</v>
      </c>
      <c r="AZ57" s="98">
        <f>'NUS - Ostatní náklady'!F33</f>
        <v>0</v>
      </c>
      <c r="BA57" s="98">
        <f>'NUS - Ostatní náklady'!F34</f>
        <v>0</v>
      </c>
      <c r="BB57" s="98">
        <f>'NUS - Ostatní náklady'!F35</f>
        <v>0</v>
      </c>
      <c r="BC57" s="98">
        <f>'NUS - Ostatní náklady'!F36</f>
        <v>0</v>
      </c>
      <c r="BD57" s="100">
        <f>'NUS - Ostatní náklady'!F37</f>
        <v>0</v>
      </c>
      <c r="BT57" s="95" t="s">
        <v>77</v>
      </c>
      <c r="BV57" s="95" t="s">
        <v>74</v>
      </c>
      <c r="BW57" s="95" t="s">
        <v>86</v>
      </c>
      <c r="BX57" s="95" t="s">
        <v>5</v>
      </c>
      <c r="CL57" s="95" t="s">
        <v>19</v>
      </c>
      <c r="CM57" s="95" t="s">
        <v>83</v>
      </c>
    </row>
    <row r="58" spans="1:91" s="2" customFormat="1" ht="30" customHeight="1">
      <c r="A58" s="35"/>
      <c r="B58" s="36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40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</row>
    <row r="59" spans="1:91" s="2" customFormat="1" ht="6.95" customHeight="1">
      <c r="A59" s="35"/>
      <c r="B59" s="48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  <c r="AN59" s="49"/>
      <c r="AO59" s="49"/>
      <c r="AP59" s="49"/>
      <c r="AQ59" s="49"/>
      <c r="AR59" s="40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</row>
  </sheetData>
  <sheetProtection algorithmName="SHA-512" hashValue="4yhsndaBFvIvlSZhHwdAw8E6hK9ohvwHOFJIVBfmm7SF+S69g2LSuwoCy59XCYaByI1zj4mHfvx+lU5iz2X4uA==" saltValue="r7mz0vYXzDA5PNG/TDVrlbFcHJ1gS71glPI7sC97kB7PcfG4sV0jofTmpYj+f1gZ0AmVQyeGwJS5u9Udikg77Q==" spinCount="100000" sheet="1" objects="1" scenarios="1" formatColumns="0" formatRows="0"/>
  <mergeCells count="50">
    <mergeCell ref="AR2:BE2"/>
    <mergeCell ref="AN56:AP56"/>
    <mergeCell ref="AG56:AM56"/>
    <mergeCell ref="D56:H56"/>
    <mergeCell ref="J56:AF56"/>
    <mergeCell ref="AN57:AP57"/>
    <mergeCell ref="AG57:AM57"/>
    <mergeCell ref="D57:H57"/>
    <mergeCell ref="J57:AF57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G54:AM54"/>
    <mergeCell ref="AN54:AP54"/>
    <mergeCell ref="L45:AO45"/>
    <mergeCell ref="AM47:AN47"/>
    <mergeCell ref="AM49:AP49"/>
    <mergeCell ref="AS49:AT51"/>
    <mergeCell ref="AM50:AP5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56" location="'SO 101 - Komunikace'!C2" display="/" xr:uid="{00000000-0004-0000-0000-000000000000}"/>
    <hyperlink ref="A57" location="'NUS - Ostatní náklady'!C2" display="/" xr:uid="{00000000-0004-0000-0000-000001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373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" style="1" customWidth="1"/>
    <col min="8" max="8" width="11.5" style="1" customWidth="1"/>
    <col min="9" max="9" width="20.1640625" style="101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101"/>
      <c r="L2" s="374"/>
      <c r="M2" s="374"/>
      <c r="N2" s="374"/>
      <c r="O2" s="374"/>
      <c r="P2" s="374"/>
      <c r="Q2" s="374"/>
      <c r="R2" s="374"/>
      <c r="S2" s="374"/>
      <c r="T2" s="374"/>
      <c r="U2" s="374"/>
      <c r="V2" s="374"/>
      <c r="AT2" s="18" t="s">
        <v>82</v>
      </c>
    </row>
    <row r="3" spans="1:46" s="1" customFormat="1" ht="6.95" customHeight="1">
      <c r="B3" s="102"/>
      <c r="C3" s="103"/>
      <c r="D3" s="103"/>
      <c r="E3" s="103"/>
      <c r="F3" s="103"/>
      <c r="G3" s="103"/>
      <c r="H3" s="103"/>
      <c r="I3" s="104"/>
      <c r="J3" s="103"/>
      <c r="K3" s="103"/>
      <c r="L3" s="21"/>
      <c r="AT3" s="18" t="s">
        <v>83</v>
      </c>
    </row>
    <row r="4" spans="1:46" s="1" customFormat="1" ht="24.95" customHeight="1">
      <c r="B4" s="21"/>
      <c r="D4" s="105" t="s">
        <v>87</v>
      </c>
      <c r="I4" s="101"/>
      <c r="L4" s="21"/>
      <c r="M4" s="106" t="s">
        <v>10</v>
      </c>
      <c r="AT4" s="18" t="s">
        <v>4</v>
      </c>
    </row>
    <row r="5" spans="1:46" s="1" customFormat="1" ht="6.95" customHeight="1">
      <c r="B5" s="21"/>
      <c r="I5" s="101"/>
      <c r="L5" s="21"/>
    </row>
    <row r="6" spans="1:46" s="1" customFormat="1" ht="12" customHeight="1">
      <c r="B6" s="21"/>
      <c r="D6" s="107" t="s">
        <v>16</v>
      </c>
      <c r="I6" s="101"/>
      <c r="L6" s="21"/>
    </row>
    <row r="7" spans="1:46" s="1" customFormat="1" ht="16.5" customHeight="1">
      <c r="B7" s="21"/>
      <c r="E7" s="375" t="str">
        <f>'Rekapitulace stavby'!K6</f>
        <v>IO 101 POLNÍ CESTA DO SADU</v>
      </c>
      <c r="F7" s="376"/>
      <c r="G7" s="376"/>
      <c r="H7" s="376"/>
      <c r="I7" s="101"/>
      <c r="L7" s="21"/>
    </row>
    <row r="8" spans="1:46" s="2" customFormat="1" ht="12" customHeight="1">
      <c r="A8" s="35"/>
      <c r="B8" s="40"/>
      <c r="C8" s="35"/>
      <c r="D8" s="107" t="s">
        <v>88</v>
      </c>
      <c r="E8" s="35"/>
      <c r="F8" s="35"/>
      <c r="G8" s="35"/>
      <c r="H8" s="35"/>
      <c r="I8" s="108"/>
      <c r="J8" s="35"/>
      <c r="K8" s="35"/>
      <c r="L8" s="109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6.5" customHeight="1">
      <c r="A9" s="35"/>
      <c r="B9" s="40"/>
      <c r="C9" s="35"/>
      <c r="D9" s="35"/>
      <c r="E9" s="377" t="s">
        <v>89</v>
      </c>
      <c r="F9" s="378"/>
      <c r="G9" s="378"/>
      <c r="H9" s="378"/>
      <c r="I9" s="108"/>
      <c r="J9" s="35"/>
      <c r="K9" s="35"/>
      <c r="L9" s="109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1.25">
      <c r="A10" s="35"/>
      <c r="B10" s="40"/>
      <c r="C10" s="35"/>
      <c r="D10" s="35"/>
      <c r="E10" s="35"/>
      <c r="F10" s="35"/>
      <c r="G10" s="35"/>
      <c r="H10" s="35"/>
      <c r="I10" s="108"/>
      <c r="J10" s="35"/>
      <c r="K10" s="35"/>
      <c r="L10" s="109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07" t="s">
        <v>18</v>
      </c>
      <c r="E11" s="35"/>
      <c r="F11" s="110" t="s">
        <v>19</v>
      </c>
      <c r="G11" s="35"/>
      <c r="H11" s="35"/>
      <c r="I11" s="111" t="s">
        <v>20</v>
      </c>
      <c r="J11" s="110" t="s">
        <v>28</v>
      </c>
      <c r="K11" s="35"/>
      <c r="L11" s="109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07" t="s">
        <v>22</v>
      </c>
      <c r="E12" s="35"/>
      <c r="F12" s="110" t="s">
        <v>23</v>
      </c>
      <c r="G12" s="35"/>
      <c r="H12" s="35"/>
      <c r="I12" s="111" t="s">
        <v>24</v>
      </c>
      <c r="J12" s="112" t="str">
        <f>'Rekapitulace stavby'!AN8</f>
        <v>22. 3. 2018</v>
      </c>
      <c r="K12" s="35"/>
      <c r="L12" s="109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" customHeight="1">
      <c r="A13" s="35"/>
      <c r="B13" s="40"/>
      <c r="C13" s="35"/>
      <c r="D13" s="35"/>
      <c r="E13" s="35"/>
      <c r="F13" s="35"/>
      <c r="G13" s="35"/>
      <c r="H13" s="35"/>
      <c r="I13" s="108"/>
      <c r="J13" s="35"/>
      <c r="K13" s="35"/>
      <c r="L13" s="109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07" t="s">
        <v>26</v>
      </c>
      <c r="E14" s="35"/>
      <c r="F14" s="35"/>
      <c r="G14" s="35"/>
      <c r="H14" s="35"/>
      <c r="I14" s="111" t="s">
        <v>27</v>
      </c>
      <c r="J14" s="110" t="s">
        <v>28</v>
      </c>
      <c r="K14" s="35"/>
      <c r="L14" s="109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10" t="s">
        <v>29</v>
      </c>
      <c r="F15" s="35"/>
      <c r="G15" s="35"/>
      <c r="H15" s="35"/>
      <c r="I15" s="111" t="s">
        <v>30</v>
      </c>
      <c r="J15" s="110" t="s">
        <v>28</v>
      </c>
      <c r="K15" s="35"/>
      <c r="L15" s="109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5" customHeight="1">
      <c r="A16" s="35"/>
      <c r="B16" s="40"/>
      <c r="C16" s="35"/>
      <c r="D16" s="35"/>
      <c r="E16" s="35"/>
      <c r="F16" s="35"/>
      <c r="G16" s="35"/>
      <c r="H16" s="35"/>
      <c r="I16" s="108"/>
      <c r="J16" s="35"/>
      <c r="K16" s="35"/>
      <c r="L16" s="109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07" t="s">
        <v>31</v>
      </c>
      <c r="E17" s="35"/>
      <c r="F17" s="35"/>
      <c r="G17" s="35"/>
      <c r="H17" s="35"/>
      <c r="I17" s="111" t="s">
        <v>27</v>
      </c>
      <c r="J17" s="31" t="str">
        <f>'Rekapitulace stavby'!AN13</f>
        <v>Vyplň údaj</v>
      </c>
      <c r="K17" s="35"/>
      <c r="L17" s="109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79" t="str">
        <f>'Rekapitulace stavby'!E14</f>
        <v>Vyplň údaj</v>
      </c>
      <c r="F18" s="380"/>
      <c r="G18" s="380"/>
      <c r="H18" s="380"/>
      <c r="I18" s="111" t="s">
        <v>30</v>
      </c>
      <c r="J18" s="31" t="str">
        <f>'Rekapitulace stavby'!AN14</f>
        <v>Vyplň údaj</v>
      </c>
      <c r="K18" s="35"/>
      <c r="L18" s="109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40"/>
      <c r="C19" s="35"/>
      <c r="D19" s="35"/>
      <c r="E19" s="35"/>
      <c r="F19" s="35"/>
      <c r="G19" s="35"/>
      <c r="H19" s="35"/>
      <c r="I19" s="108"/>
      <c r="J19" s="35"/>
      <c r="K19" s="35"/>
      <c r="L19" s="109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07" t="s">
        <v>33</v>
      </c>
      <c r="E20" s="35"/>
      <c r="F20" s="35"/>
      <c r="G20" s="35"/>
      <c r="H20" s="35"/>
      <c r="I20" s="111" t="s">
        <v>27</v>
      </c>
      <c r="J20" s="110" t="s">
        <v>28</v>
      </c>
      <c r="K20" s="35"/>
      <c r="L20" s="109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10" t="s">
        <v>34</v>
      </c>
      <c r="F21" s="35"/>
      <c r="G21" s="35"/>
      <c r="H21" s="35"/>
      <c r="I21" s="111" t="s">
        <v>30</v>
      </c>
      <c r="J21" s="110" t="s">
        <v>28</v>
      </c>
      <c r="K21" s="35"/>
      <c r="L21" s="109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40"/>
      <c r="C22" s="35"/>
      <c r="D22" s="35"/>
      <c r="E22" s="35"/>
      <c r="F22" s="35"/>
      <c r="G22" s="35"/>
      <c r="H22" s="35"/>
      <c r="I22" s="108"/>
      <c r="J22" s="35"/>
      <c r="K22" s="35"/>
      <c r="L22" s="109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07" t="s">
        <v>36</v>
      </c>
      <c r="E23" s="35"/>
      <c r="F23" s="35"/>
      <c r="G23" s="35"/>
      <c r="H23" s="35"/>
      <c r="I23" s="111" t="s">
        <v>27</v>
      </c>
      <c r="J23" s="110" t="s">
        <v>28</v>
      </c>
      <c r="K23" s="35"/>
      <c r="L23" s="109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10" t="s">
        <v>34</v>
      </c>
      <c r="F24" s="35"/>
      <c r="G24" s="35"/>
      <c r="H24" s="35"/>
      <c r="I24" s="111" t="s">
        <v>30</v>
      </c>
      <c r="J24" s="110" t="s">
        <v>28</v>
      </c>
      <c r="K24" s="35"/>
      <c r="L24" s="109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40"/>
      <c r="C25" s="35"/>
      <c r="D25" s="35"/>
      <c r="E25" s="35"/>
      <c r="F25" s="35"/>
      <c r="G25" s="35"/>
      <c r="H25" s="35"/>
      <c r="I25" s="108"/>
      <c r="J25" s="35"/>
      <c r="K25" s="35"/>
      <c r="L25" s="109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07" t="s">
        <v>37</v>
      </c>
      <c r="E26" s="35"/>
      <c r="F26" s="35"/>
      <c r="G26" s="35"/>
      <c r="H26" s="35"/>
      <c r="I26" s="108"/>
      <c r="J26" s="35"/>
      <c r="K26" s="35"/>
      <c r="L26" s="109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47.25" customHeight="1">
      <c r="A27" s="113"/>
      <c r="B27" s="114"/>
      <c r="C27" s="113"/>
      <c r="D27" s="113"/>
      <c r="E27" s="381" t="s">
        <v>38</v>
      </c>
      <c r="F27" s="381"/>
      <c r="G27" s="381"/>
      <c r="H27" s="381"/>
      <c r="I27" s="115"/>
      <c r="J27" s="113"/>
      <c r="K27" s="113"/>
      <c r="L27" s="116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</row>
    <row r="28" spans="1:31" s="2" customFormat="1" ht="6.95" customHeight="1">
      <c r="A28" s="35"/>
      <c r="B28" s="40"/>
      <c r="C28" s="35"/>
      <c r="D28" s="35"/>
      <c r="E28" s="35"/>
      <c r="F28" s="35"/>
      <c r="G28" s="35"/>
      <c r="H28" s="35"/>
      <c r="I28" s="108"/>
      <c r="J28" s="35"/>
      <c r="K28" s="35"/>
      <c r="L28" s="109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117"/>
      <c r="E29" s="117"/>
      <c r="F29" s="117"/>
      <c r="G29" s="117"/>
      <c r="H29" s="117"/>
      <c r="I29" s="118"/>
      <c r="J29" s="117"/>
      <c r="K29" s="117"/>
      <c r="L29" s="109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19" t="s">
        <v>39</v>
      </c>
      <c r="E30" s="35"/>
      <c r="F30" s="35"/>
      <c r="G30" s="35"/>
      <c r="H30" s="35"/>
      <c r="I30" s="108"/>
      <c r="J30" s="120">
        <f>ROUND(J88, 2)</f>
        <v>0</v>
      </c>
      <c r="K30" s="35"/>
      <c r="L30" s="109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17"/>
      <c r="E31" s="117"/>
      <c r="F31" s="117"/>
      <c r="G31" s="117"/>
      <c r="H31" s="117"/>
      <c r="I31" s="118"/>
      <c r="J31" s="117"/>
      <c r="K31" s="117"/>
      <c r="L31" s="109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35"/>
      <c r="B32" s="40"/>
      <c r="C32" s="35"/>
      <c r="D32" s="35"/>
      <c r="E32" s="35"/>
      <c r="F32" s="121" t="s">
        <v>41</v>
      </c>
      <c r="G32" s="35"/>
      <c r="H32" s="35"/>
      <c r="I32" s="122" t="s">
        <v>40</v>
      </c>
      <c r="J32" s="121" t="s">
        <v>42</v>
      </c>
      <c r="K32" s="35"/>
      <c r="L32" s="109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5" customHeight="1">
      <c r="A33" s="35"/>
      <c r="B33" s="40"/>
      <c r="C33" s="35"/>
      <c r="D33" s="123" t="s">
        <v>43</v>
      </c>
      <c r="E33" s="107" t="s">
        <v>44</v>
      </c>
      <c r="F33" s="124">
        <f>ROUND((SUM(BE88:BE372)),  2)</f>
        <v>0</v>
      </c>
      <c r="G33" s="35"/>
      <c r="H33" s="35"/>
      <c r="I33" s="125">
        <v>0.21</v>
      </c>
      <c r="J33" s="124">
        <f>ROUND(((SUM(BE88:BE372))*I33),  2)</f>
        <v>0</v>
      </c>
      <c r="K33" s="35"/>
      <c r="L33" s="109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107" t="s">
        <v>45</v>
      </c>
      <c r="F34" s="124">
        <f>ROUND((SUM(BF88:BF372)),  2)</f>
        <v>0</v>
      </c>
      <c r="G34" s="35"/>
      <c r="H34" s="35"/>
      <c r="I34" s="125">
        <v>0.15</v>
      </c>
      <c r="J34" s="124">
        <f>ROUND(((SUM(BF88:BF372))*I34),  2)</f>
        <v>0</v>
      </c>
      <c r="K34" s="35"/>
      <c r="L34" s="109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hidden="1" customHeight="1">
      <c r="A35" s="35"/>
      <c r="B35" s="40"/>
      <c r="C35" s="35"/>
      <c r="D35" s="35"/>
      <c r="E35" s="107" t="s">
        <v>46</v>
      </c>
      <c r="F35" s="124">
        <f>ROUND((SUM(BG88:BG372)),  2)</f>
        <v>0</v>
      </c>
      <c r="G35" s="35"/>
      <c r="H35" s="35"/>
      <c r="I35" s="125">
        <v>0.21</v>
      </c>
      <c r="J35" s="124">
        <f>0</f>
        <v>0</v>
      </c>
      <c r="K35" s="35"/>
      <c r="L35" s="109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hidden="1" customHeight="1">
      <c r="A36" s="35"/>
      <c r="B36" s="40"/>
      <c r="C36" s="35"/>
      <c r="D36" s="35"/>
      <c r="E36" s="107" t="s">
        <v>47</v>
      </c>
      <c r="F36" s="124">
        <f>ROUND((SUM(BH88:BH372)),  2)</f>
        <v>0</v>
      </c>
      <c r="G36" s="35"/>
      <c r="H36" s="35"/>
      <c r="I36" s="125">
        <v>0.15</v>
      </c>
      <c r="J36" s="124">
        <f>0</f>
        <v>0</v>
      </c>
      <c r="K36" s="35"/>
      <c r="L36" s="109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07" t="s">
        <v>48</v>
      </c>
      <c r="F37" s="124">
        <f>ROUND((SUM(BI88:BI372)),  2)</f>
        <v>0</v>
      </c>
      <c r="G37" s="35"/>
      <c r="H37" s="35"/>
      <c r="I37" s="125">
        <v>0</v>
      </c>
      <c r="J37" s="124">
        <f>0</f>
        <v>0</v>
      </c>
      <c r="K37" s="35"/>
      <c r="L37" s="109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5" customHeight="1">
      <c r="A38" s="35"/>
      <c r="B38" s="40"/>
      <c r="C38" s="35"/>
      <c r="D38" s="35"/>
      <c r="E38" s="35"/>
      <c r="F38" s="35"/>
      <c r="G38" s="35"/>
      <c r="H38" s="35"/>
      <c r="I38" s="108"/>
      <c r="J38" s="35"/>
      <c r="K38" s="35"/>
      <c r="L38" s="109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26"/>
      <c r="D39" s="127" t="s">
        <v>49</v>
      </c>
      <c r="E39" s="128"/>
      <c r="F39" s="128"/>
      <c r="G39" s="129" t="s">
        <v>50</v>
      </c>
      <c r="H39" s="130" t="s">
        <v>51</v>
      </c>
      <c r="I39" s="131"/>
      <c r="J39" s="132">
        <f>SUM(J30:J37)</f>
        <v>0</v>
      </c>
      <c r="K39" s="133"/>
      <c r="L39" s="109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customHeight="1">
      <c r="A40" s="35"/>
      <c r="B40" s="134"/>
      <c r="C40" s="135"/>
      <c r="D40" s="135"/>
      <c r="E40" s="135"/>
      <c r="F40" s="135"/>
      <c r="G40" s="135"/>
      <c r="H40" s="135"/>
      <c r="I40" s="136"/>
      <c r="J40" s="135"/>
      <c r="K40" s="135"/>
      <c r="L40" s="109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4" spans="1:31" s="2" customFormat="1" ht="6.95" customHeight="1">
      <c r="A44" s="35"/>
      <c r="B44" s="137"/>
      <c r="C44" s="138"/>
      <c r="D44" s="138"/>
      <c r="E44" s="138"/>
      <c r="F44" s="138"/>
      <c r="G44" s="138"/>
      <c r="H44" s="138"/>
      <c r="I44" s="139"/>
      <c r="J44" s="138"/>
      <c r="K44" s="138"/>
      <c r="L44" s="109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s="2" customFormat="1" ht="24.95" customHeight="1">
      <c r="A45" s="35"/>
      <c r="B45" s="36"/>
      <c r="C45" s="24" t="s">
        <v>90</v>
      </c>
      <c r="D45" s="37"/>
      <c r="E45" s="37"/>
      <c r="F45" s="37"/>
      <c r="G45" s="37"/>
      <c r="H45" s="37"/>
      <c r="I45" s="108"/>
      <c r="J45" s="37"/>
      <c r="K45" s="37"/>
      <c r="L45" s="109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</row>
    <row r="46" spans="1:31" s="2" customFormat="1" ht="6.95" customHeight="1">
      <c r="A46" s="35"/>
      <c r="B46" s="36"/>
      <c r="C46" s="37"/>
      <c r="D46" s="37"/>
      <c r="E46" s="37"/>
      <c r="F46" s="37"/>
      <c r="G46" s="37"/>
      <c r="H46" s="37"/>
      <c r="I46" s="108"/>
      <c r="J46" s="37"/>
      <c r="K46" s="37"/>
      <c r="L46" s="109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</row>
    <row r="47" spans="1:31" s="2" customFormat="1" ht="12" customHeight="1">
      <c r="A47" s="35"/>
      <c r="B47" s="36"/>
      <c r="C47" s="30" t="s">
        <v>16</v>
      </c>
      <c r="D47" s="37"/>
      <c r="E47" s="37"/>
      <c r="F47" s="37"/>
      <c r="G47" s="37"/>
      <c r="H47" s="37"/>
      <c r="I47" s="108"/>
      <c r="J47" s="37"/>
      <c r="K47" s="37"/>
      <c r="L47" s="109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</row>
    <row r="48" spans="1:31" s="2" customFormat="1" ht="16.5" customHeight="1">
      <c r="A48" s="35"/>
      <c r="B48" s="36"/>
      <c r="C48" s="37"/>
      <c r="D48" s="37"/>
      <c r="E48" s="382" t="str">
        <f>E7</f>
        <v>IO 101 POLNÍ CESTA DO SADU</v>
      </c>
      <c r="F48" s="383"/>
      <c r="G48" s="383"/>
      <c r="H48" s="383"/>
      <c r="I48" s="108"/>
      <c r="J48" s="37"/>
      <c r="K48" s="37"/>
      <c r="L48" s="109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</row>
    <row r="49" spans="1:47" s="2" customFormat="1" ht="12" customHeight="1">
      <c r="A49" s="35"/>
      <c r="B49" s="36"/>
      <c r="C49" s="30" t="s">
        <v>88</v>
      </c>
      <c r="D49" s="37"/>
      <c r="E49" s="37"/>
      <c r="F49" s="37"/>
      <c r="G49" s="37"/>
      <c r="H49" s="37"/>
      <c r="I49" s="108"/>
      <c r="J49" s="37"/>
      <c r="K49" s="37"/>
      <c r="L49" s="109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</row>
    <row r="50" spans="1:47" s="2" customFormat="1" ht="16.5" customHeight="1">
      <c r="A50" s="35"/>
      <c r="B50" s="36"/>
      <c r="C50" s="37"/>
      <c r="D50" s="37"/>
      <c r="E50" s="354" t="str">
        <f>E9</f>
        <v>SO 101 - Komunikace</v>
      </c>
      <c r="F50" s="384"/>
      <c r="G50" s="384"/>
      <c r="H50" s="384"/>
      <c r="I50" s="108"/>
      <c r="J50" s="37"/>
      <c r="K50" s="37"/>
      <c r="L50" s="109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</row>
    <row r="51" spans="1:47" s="2" customFormat="1" ht="6.95" customHeight="1">
      <c r="A51" s="35"/>
      <c r="B51" s="36"/>
      <c r="C51" s="37"/>
      <c r="D51" s="37"/>
      <c r="E51" s="37"/>
      <c r="F51" s="37"/>
      <c r="G51" s="37"/>
      <c r="H51" s="37"/>
      <c r="I51" s="108"/>
      <c r="J51" s="37"/>
      <c r="K51" s="37"/>
      <c r="L51" s="109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</row>
    <row r="52" spans="1:47" s="2" customFormat="1" ht="12" customHeight="1">
      <c r="A52" s="35"/>
      <c r="B52" s="36"/>
      <c r="C52" s="30" t="s">
        <v>22</v>
      </c>
      <c r="D52" s="37"/>
      <c r="E52" s="37"/>
      <c r="F52" s="28" t="str">
        <f>F12</f>
        <v>Synkov-Slemeno</v>
      </c>
      <c r="G52" s="37"/>
      <c r="H52" s="37"/>
      <c r="I52" s="111" t="s">
        <v>24</v>
      </c>
      <c r="J52" s="60" t="str">
        <f>IF(J12="","",J12)</f>
        <v>22. 3. 2018</v>
      </c>
      <c r="K52" s="37"/>
      <c r="L52" s="109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</row>
    <row r="53" spans="1:47" s="2" customFormat="1" ht="6.95" customHeight="1">
      <c r="A53" s="35"/>
      <c r="B53" s="36"/>
      <c r="C53" s="37"/>
      <c r="D53" s="37"/>
      <c r="E53" s="37"/>
      <c r="F53" s="37"/>
      <c r="G53" s="37"/>
      <c r="H53" s="37"/>
      <c r="I53" s="108"/>
      <c r="J53" s="37"/>
      <c r="K53" s="37"/>
      <c r="L53" s="109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</row>
    <row r="54" spans="1:47" s="2" customFormat="1" ht="15.2" customHeight="1">
      <c r="A54" s="35"/>
      <c r="B54" s="36"/>
      <c r="C54" s="30" t="s">
        <v>26</v>
      </c>
      <c r="D54" s="37"/>
      <c r="E54" s="37"/>
      <c r="F54" s="28" t="str">
        <f>E15</f>
        <v>Obec Synkov-Slemeno</v>
      </c>
      <c r="G54" s="37"/>
      <c r="H54" s="37"/>
      <c r="I54" s="111" t="s">
        <v>33</v>
      </c>
      <c r="J54" s="33" t="str">
        <f>E21</f>
        <v>Jan Navrátil</v>
      </c>
      <c r="K54" s="37"/>
      <c r="L54" s="109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</row>
    <row r="55" spans="1:47" s="2" customFormat="1" ht="15.2" customHeight="1">
      <c r="A55" s="35"/>
      <c r="B55" s="36"/>
      <c r="C55" s="30" t="s">
        <v>31</v>
      </c>
      <c r="D55" s="37"/>
      <c r="E55" s="37"/>
      <c r="F55" s="28" t="str">
        <f>IF(E18="","",E18)</f>
        <v>Vyplň údaj</v>
      </c>
      <c r="G55" s="37"/>
      <c r="H55" s="37"/>
      <c r="I55" s="111" t="s">
        <v>36</v>
      </c>
      <c r="J55" s="33" t="str">
        <f>E24</f>
        <v>Jan Navrátil</v>
      </c>
      <c r="K55" s="37"/>
      <c r="L55" s="109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</row>
    <row r="56" spans="1:47" s="2" customFormat="1" ht="10.35" customHeight="1">
      <c r="A56" s="35"/>
      <c r="B56" s="36"/>
      <c r="C56" s="37"/>
      <c r="D56" s="37"/>
      <c r="E56" s="37"/>
      <c r="F56" s="37"/>
      <c r="G56" s="37"/>
      <c r="H56" s="37"/>
      <c r="I56" s="108"/>
      <c r="J56" s="37"/>
      <c r="K56" s="37"/>
      <c r="L56" s="109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</row>
    <row r="57" spans="1:47" s="2" customFormat="1" ht="29.25" customHeight="1">
      <c r="A57" s="35"/>
      <c r="B57" s="36"/>
      <c r="C57" s="140" t="s">
        <v>91</v>
      </c>
      <c r="D57" s="141"/>
      <c r="E57" s="141"/>
      <c r="F57" s="141"/>
      <c r="G57" s="141"/>
      <c r="H57" s="141"/>
      <c r="I57" s="142"/>
      <c r="J57" s="143" t="s">
        <v>92</v>
      </c>
      <c r="K57" s="141"/>
      <c r="L57" s="109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</row>
    <row r="58" spans="1:47" s="2" customFormat="1" ht="10.35" customHeight="1">
      <c r="A58" s="35"/>
      <c r="B58" s="36"/>
      <c r="C58" s="37"/>
      <c r="D58" s="37"/>
      <c r="E58" s="37"/>
      <c r="F58" s="37"/>
      <c r="G58" s="37"/>
      <c r="H58" s="37"/>
      <c r="I58" s="108"/>
      <c r="J58" s="37"/>
      <c r="K58" s="37"/>
      <c r="L58" s="109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</row>
    <row r="59" spans="1:47" s="2" customFormat="1" ht="22.9" customHeight="1">
      <c r="A59" s="35"/>
      <c r="B59" s="36"/>
      <c r="C59" s="144" t="s">
        <v>71</v>
      </c>
      <c r="D59" s="37"/>
      <c r="E59" s="37"/>
      <c r="F59" s="37"/>
      <c r="G59" s="37"/>
      <c r="H59" s="37"/>
      <c r="I59" s="108"/>
      <c r="J59" s="78">
        <f>J88</f>
        <v>0</v>
      </c>
      <c r="K59" s="37"/>
      <c r="L59" s="109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U59" s="18" t="s">
        <v>93</v>
      </c>
    </row>
    <row r="60" spans="1:47" s="9" customFormat="1" ht="24.95" customHeight="1">
      <c r="B60" s="145"/>
      <c r="C60" s="146"/>
      <c r="D60" s="147" t="s">
        <v>94</v>
      </c>
      <c r="E60" s="148"/>
      <c r="F60" s="148"/>
      <c r="G60" s="148"/>
      <c r="H60" s="148"/>
      <c r="I60" s="149"/>
      <c r="J60" s="150">
        <f>J89</f>
        <v>0</v>
      </c>
      <c r="K60" s="146"/>
      <c r="L60" s="151"/>
    </row>
    <row r="61" spans="1:47" s="10" customFormat="1" ht="19.899999999999999" customHeight="1">
      <c r="B61" s="152"/>
      <c r="C61" s="153"/>
      <c r="D61" s="154" t="s">
        <v>95</v>
      </c>
      <c r="E61" s="155"/>
      <c r="F61" s="155"/>
      <c r="G61" s="155"/>
      <c r="H61" s="155"/>
      <c r="I61" s="156"/>
      <c r="J61" s="157">
        <f>J90</f>
        <v>0</v>
      </c>
      <c r="K61" s="153"/>
      <c r="L61" s="158"/>
    </row>
    <row r="62" spans="1:47" s="10" customFormat="1" ht="19.899999999999999" customHeight="1">
      <c r="B62" s="152"/>
      <c r="C62" s="153"/>
      <c r="D62" s="154" t="s">
        <v>96</v>
      </c>
      <c r="E62" s="155"/>
      <c r="F62" s="155"/>
      <c r="G62" s="155"/>
      <c r="H62" s="155"/>
      <c r="I62" s="156"/>
      <c r="J62" s="157">
        <f>J224</f>
        <v>0</v>
      </c>
      <c r="K62" s="153"/>
      <c r="L62" s="158"/>
    </row>
    <row r="63" spans="1:47" s="10" customFormat="1" ht="19.899999999999999" customHeight="1">
      <c r="B63" s="152"/>
      <c r="C63" s="153"/>
      <c r="D63" s="154" t="s">
        <v>97</v>
      </c>
      <c r="E63" s="155"/>
      <c r="F63" s="155"/>
      <c r="G63" s="155"/>
      <c r="H63" s="155"/>
      <c r="I63" s="156"/>
      <c r="J63" s="157">
        <f>J236</f>
        <v>0</v>
      </c>
      <c r="K63" s="153"/>
      <c r="L63" s="158"/>
    </row>
    <row r="64" spans="1:47" s="10" customFormat="1" ht="19.899999999999999" customHeight="1">
      <c r="B64" s="152"/>
      <c r="C64" s="153"/>
      <c r="D64" s="154" t="s">
        <v>98</v>
      </c>
      <c r="E64" s="155"/>
      <c r="F64" s="155"/>
      <c r="G64" s="155"/>
      <c r="H64" s="155"/>
      <c r="I64" s="156"/>
      <c r="J64" s="157">
        <f>J250</f>
        <v>0</v>
      </c>
      <c r="K64" s="153"/>
      <c r="L64" s="158"/>
    </row>
    <row r="65" spans="1:31" s="10" customFormat="1" ht="19.899999999999999" customHeight="1">
      <c r="B65" s="152"/>
      <c r="C65" s="153"/>
      <c r="D65" s="154" t="s">
        <v>99</v>
      </c>
      <c r="E65" s="155"/>
      <c r="F65" s="155"/>
      <c r="G65" s="155"/>
      <c r="H65" s="155"/>
      <c r="I65" s="156"/>
      <c r="J65" s="157">
        <f>J337</f>
        <v>0</v>
      </c>
      <c r="K65" s="153"/>
      <c r="L65" s="158"/>
    </row>
    <row r="66" spans="1:31" s="10" customFormat="1" ht="19.899999999999999" customHeight="1">
      <c r="B66" s="152"/>
      <c r="C66" s="153"/>
      <c r="D66" s="154" t="s">
        <v>100</v>
      </c>
      <c r="E66" s="155"/>
      <c r="F66" s="155"/>
      <c r="G66" s="155"/>
      <c r="H66" s="155"/>
      <c r="I66" s="156"/>
      <c r="J66" s="157">
        <f>J347</f>
        <v>0</v>
      </c>
      <c r="K66" s="153"/>
      <c r="L66" s="158"/>
    </row>
    <row r="67" spans="1:31" s="10" customFormat="1" ht="19.899999999999999" customHeight="1">
      <c r="B67" s="152"/>
      <c r="C67" s="153"/>
      <c r="D67" s="154" t="s">
        <v>101</v>
      </c>
      <c r="E67" s="155"/>
      <c r="F67" s="155"/>
      <c r="G67" s="155"/>
      <c r="H67" s="155"/>
      <c r="I67" s="156"/>
      <c r="J67" s="157">
        <f>J362</f>
        <v>0</v>
      </c>
      <c r="K67" s="153"/>
      <c r="L67" s="158"/>
    </row>
    <row r="68" spans="1:31" s="10" customFormat="1" ht="19.899999999999999" customHeight="1">
      <c r="B68" s="152"/>
      <c r="C68" s="153"/>
      <c r="D68" s="154" t="s">
        <v>102</v>
      </c>
      <c r="E68" s="155"/>
      <c r="F68" s="155"/>
      <c r="G68" s="155"/>
      <c r="H68" s="155"/>
      <c r="I68" s="156"/>
      <c r="J68" s="157">
        <f>J367</f>
        <v>0</v>
      </c>
      <c r="K68" s="153"/>
      <c r="L68" s="158"/>
    </row>
    <row r="69" spans="1:31" s="2" customFormat="1" ht="21.75" customHeight="1">
      <c r="A69" s="35"/>
      <c r="B69" s="36"/>
      <c r="C69" s="37"/>
      <c r="D69" s="37"/>
      <c r="E69" s="37"/>
      <c r="F69" s="37"/>
      <c r="G69" s="37"/>
      <c r="H69" s="37"/>
      <c r="I69" s="108"/>
      <c r="J69" s="37"/>
      <c r="K69" s="37"/>
      <c r="L69" s="109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</row>
    <row r="70" spans="1:31" s="2" customFormat="1" ht="6.95" customHeight="1">
      <c r="A70" s="35"/>
      <c r="B70" s="48"/>
      <c r="C70" s="49"/>
      <c r="D70" s="49"/>
      <c r="E70" s="49"/>
      <c r="F70" s="49"/>
      <c r="G70" s="49"/>
      <c r="H70" s="49"/>
      <c r="I70" s="136"/>
      <c r="J70" s="49"/>
      <c r="K70" s="49"/>
      <c r="L70" s="109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</row>
    <row r="74" spans="1:31" s="2" customFormat="1" ht="6.95" customHeight="1">
      <c r="A74" s="35"/>
      <c r="B74" s="50"/>
      <c r="C74" s="51"/>
      <c r="D74" s="51"/>
      <c r="E74" s="51"/>
      <c r="F74" s="51"/>
      <c r="G74" s="51"/>
      <c r="H74" s="51"/>
      <c r="I74" s="139"/>
      <c r="J74" s="51"/>
      <c r="K74" s="51"/>
      <c r="L74" s="109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</row>
    <row r="75" spans="1:31" s="2" customFormat="1" ht="24.95" customHeight="1">
      <c r="A75" s="35"/>
      <c r="B75" s="36"/>
      <c r="C75" s="24" t="s">
        <v>103</v>
      </c>
      <c r="D75" s="37"/>
      <c r="E75" s="37"/>
      <c r="F75" s="37"/>
      <c r="G75" s="37"/>
      <c r="H75" s="37"/>
      <c r="I75" s="108"/>
      <c r="J75" s="37"/>
      <c r="K75" s="37"/>
      <c r="L75" s="109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</row>
    <row r="76" spans="1:31" s="2" customFormat="1" ht="6.95" customHeight="1">
      <c r="A76" s="35"/>
      <c r="B76" s="36"/>
      <c r="C76" s="37"/>
      <c r="D76" s="37"/>
      <c r="E76" s="37"/>
      <c r="F76" s="37"/>
      <c r="G76" s="37"/>
      <c r="H76" s="37"/>
      <c r="I76" s="108"/>
      <c r="J76" s="37"/>
      <c r="K76" s="37"/>
      <c r="L76" s="109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2" customHeight="1">
      <c r="A77" s="35"/>
      <c r="B77" s="36"/>
      <c r="C77" s="30" t="s">
        <v>16</v>
      </c>
      <c r="D77" s="37"/>
      <c r="E77" s="37"/>
      <c r="F77" s="37"/>
      <c r="G77" s="37"/>
      <c r="H77" s="37"/>
      <c r="I77" s="108"/>
      <c r="J77" s="37"/>
      <c r="K77" s="37"/>
      <c r="L77" s="109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78" spans="1:31" s="2" customFormat="1" ht="16.5" customHeight="1">
      <c r="A78" s="35"/>
      <c r="B78" s="36"/>
      <c r="C78" s="37"/>
      <c r="D78" s="37"/>
      <c r="E78" s="382" t="str">
        <f>E7</f>
        <v>IO 101 POLNÍ CESTA DO SADU</v>
      </c>
      <c r="F78" s="383"/>
      <c r="G78" s="383"/>
      <c r="H78" s="383"/>
      <c r="I78" s="108"/>
      <c r="J78" s="37"/>
      <c r="K78" s="37"/>
      <c r="L78" s="109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</row>
    <row r="79" spans="1:31" s="2" customFormat="1" ht="12" customHeight="1">
      <c r="A79" s="35"/>
      <c r="B79" s="36"/>
      <c r="C79" s="30" t="s">
        <v>88</v>
      </c>
      <c r="D79" s="37"/>
      <c r="E79" s="37"/>
      <c r="F79" s="37"/>
      <c r="G79" s="37"/>
      <c r="H79" s="37"/>
      <c r="I79" s="108"/>
      <c r="J79" s="37"/>
      <c r="K79" s="37"/>
      <c r="L79" s="109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</row>
    <row r="80" spans="1:31" s="2" customFormat="1" ht="16.5" customHeight="1">
      <c r="A80" s="35"/>
      <c r="B80" s="36"/>
      <c r="C80" s="37"/>
      <c r="D80" s="37"/>
      <c r="E80" s="354" t="str">
        <f>E9</f>
        <v>SO 101 - Komunikace</v>
      </c>
      <c r="F80" s="384"/>
      <c r="G80" s="384"/>
      <c r="H80" s="384"/>
      <c r="I80" s="108"/>
      <c r="J80" s="37"/>
      <c r="K80" s="37"/>
      <c r="L80" s="109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</row>
    <row r="81" spans="1:65" s="2" customFormat="1" ht="6.95" customHeight="1">
      <c r="A81" s="35"/>
      <c r="B81" s="36"/>
      <c r="C81" s="37"/>
      <c r="D81" s="37"/>
      <c r="E81" s="37"/>
      <c r="F81" s="37"/>
      <c r="G81" s="37"/>
      <c r="H81" s="37"/>
      <c r="I81" s="108"/>
      <c r="J81" s="37"/>
      <c r="K81" s="37"/>
      <c r="L81" s="109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65" s="2" customFormat="1" ht="12" customHeight="1">
      <c r="A82" s="35"/>
      <c r="B82" s="36"/>
      <c r="C82" s="30" t="s">
        <v>22</v>
      </c>
      <c r="D82" s="37"/>
      <c r="E82" s="37"/>
      <c r="F82" s="28" t="str">
        <f>F12</f>
        <v>Synkov-Slemeno</v>
      </c>
      <c r="G82" s="37"/>
      <c r="H82" s="37"/>
      <c r="I82" s="111" t="s">
        <v>24</v>
      </c>
      <c r="J82" s="60" t="str">
        <f>IF(J12="","",J12)</f>
        <v>22. 3. 2018</v>
      </c>
      <c r="K82" s="37"/>
      <c r="L82" s="109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65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108"/>
      <c r="J83" s="37"/>
      <c r="K83" s="37"/>
      <c r="L83" s="109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65" s="2" customFormat="1" ht="15.2" customHeight="1">
      <c r="A84" s="35"/>
      <c r="B84" s="36"/>
      <c r="C84" s="30" t="s">
        <v>26</v>
      </c>
      <c r="D84" s="37"/>
      <c r="E84" s="37"/>
      <c r="F84" s="28" t="str">
        <f>E15</f>
        <v>Obec Synkov-Slemeno</v>
      </c>
      <c r="G84" s="37"/>
      <c r="H84" s="37"/>
      <c r="I84" s="111" t="s">
        <v>33</v>
      </c>
      <c r="J84" s="33" t="str">
        <f>E21</f>
        <v>Jan Navrátil</v>
      </c>
      <c r="K84" s="37"/>
      <c r="L84" s="109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65" s="2" customFormat="1" ht="15.2" customHeight="1">
      <c r="A85" s="35"/>
      <c r="B85" s="36"/>
      <c r="C85" s="30" t="s">
        <v>31</v>
      </c>
      <c r="D85" s="37"/>
      <c r="E85" s="37"/>
      <c r="F85" s="28" t="str">
        <f>IF(E18="","",E18)</f>
        <v>Vyplň údaj</v>
      </c>
      <c r="G85" s="37"/>
      <c r="H85" s="37"/>
      <c r="I85" s="111" t="s">
        <v>36</v>
      </c>
      <c r="J85" s="33" t="str">
        <f>E24</f>
        <v>Jan Navrátil</v>
      </c>
      <c r="K85" s="37"/>
      <c r="L85" s="109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65" s="2" customFormat="1" ht="10.35" customHeight="1">
      <c r="A86" s="35"/>
      <c r="B86" s="36"/>
      <c r="C86" s="37"/>
      <c r="D86" s="37"/>
      <c r="E86" s="37"/>
      <c r="F86" s="37"/>
      <c r="G86" s="37"/>
      <c r="H86" s="37"/>
      <c r="I86" s="108"/>
      <c r="J86" s="37"/>
      <c r="K86" s="37"/>
      <c r="L86" s="109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65" s="11" customFormat="1" ht="29.25" customHeight="1">
      <c r="A87" s="159"/>
      <c r="B87" s="160"/>
      <c r="C87" s="161" t="s">
        <v>104</v>
      </c>
      <c r="D87" s="162" t="s">
        <v>58</v>
      </c>
      <c r="E87" s="162" t="s">
        <v>54</v>
      </c>
      <c r="F87" s="162" t="s">
        <v>55</v>
      </c>
      <c r="G87" s="162" t="s">
        <v>105</v>
      </c>
      <c r="H87" s="162" t="s">
        <v>106</v>
      </c>
      <c r="I87" s="163" t="s">
        <v>107</v>
      </c>
      <c r="J87" s="164" t="s">
        <v>92</v>
      </c>
      <c r="K87" s="165" t="s">
        <v>108</v>
      </c>
      <c r="L87" s="166"/>
      <c r="M87" s="69" t="s">
        <v>28</v>
      </c>
      <c r="N87" s="70" t="s">
        <v>43</v>
      </c>
      <c r="O87" s="70" t="s">
        <v>109</v>
      </c>
      <c r="P87" s="70" t="s">
        <v>110</v>
      </c>
      <c r="Q87" s="70" t="s">
        <v>111</v>
      </c>
      <c r="R87" s="70" t="s">
        <v>112</v>
      </c>
      <c r="S87" s="70" t="s">
        <v>113</v>
      </c>
      <c r="T87" s="71" t="s">
        <v>114</v>
      </c>
      <c r="U87" s="159"/>
      <c r="V87" s="159"/>
      <c r="W87" s="159"/>
      <c r="X87" s="159"/>
      <c r="Y87" s="159"/>
      <c r="Z87" s="159"/>
      <c r="AA87" s="159"/>
      <c r="AB87" s="159"/>
      <c r="AC87" s="159"/>
      <c r="AD87" s="159"/>
      <c r="AE87" s="159"/>
    </row>
    <row r="88" spans="1:65" s="2" customFormat="1" ht="22.9" customHeight="1">
      <c r="A88" s="35"/>
      <c r="B88" s="36"/>
      <c r="C88" s="76" t="s">
        <v>115</v>
      </c>
      <c r="D88" s="37"/>
      <c r="E88" s="37"/>
      <c r="F88" s="37"/>
      <c r="G88" s="37"/>
      <c r="H88" s="37"/>
      <c r="I88" s="108"/>
      <c r="J88" s="167">
        <f>BK88</f>
        <v>0</v>
      </c>
      <c r="K88" s="37"/>
      <c r="L88" s="40"/>
      <c r="M88" s="72"/>
      <c r="N88" s="168"/>
      <c r="O88" s="73"/>
      <c r="P88" s="169">
        <f>P89</f>
        <v>0</v>
      </c>
      <c r="Q88" s="73"/>
      <c r="R88" s="169">
        <f>R89</f>
        <v>1159.7201580000001</v>
      </c>
      <c r="S88" s="73"/>
      <c r="T88" s="170">
        <f>T89</f>
        <v>14.346599999999999</v>
      </c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T88" s="18" t="s">
        <v>72</v>
      </c>
      <c r="AU88" s="18" t="s">
        <v>93</v>
      </c>
      <c r="BK88" s="171">
        <f>BK89</f>
        <v>0</v>
      </c>
    </row>
    <row r="89" spans="1:65" s="12" customFormat="1" ht="25.9" customHeight="1">
      <c r="B89" s="172"/>
      <c r="C89" s="173"/>
      <c r="D89" s="174" t="s">
        <v>72</v>
      </c>
      <c r="E89" s="175" t="s">
        <v>116</v>
      </c>
      <c r="F89" s="175" t="s">
        <v>117</v>
      </c>
      <c r="G89" s="173"/>
      <c r="H89" s="173"/>
      <c r="I89" s="176"/>
      <c r="J89" s="177">
        <f>BK89</f>
        <v>0</v>
      </c>
      <c r="K89" s="173"/>
      <c r="L89" s="178"/>
      <c r="M89" s="179"/>
      <c r="N89" s="180"/>
      <c r="O89" s="180"/>
      <c r="P89" s="181">
        <f>P90+P224+P236+P250+P337+P347+P362+P367</f>
        <v>0</v>
      </c>
      <c r="Q89" s="180"/>
      <c r="R89" s="181">
        <f>R90+R224+R236+R250+R337+R347+R362+R367</f>
        <v>1159.7201580000001</v>
      </c>
      <c r="S89" s="180"/>
      <c r="T89" s="182">
        <f>T90+T224+T236+T250+T337+T347+T362+T367</f>
        <v>14.346599999999999</v>
      </c>
      <c r="AR89" s="183" t="s">
        <v>77</v>
      </c>
      <c r="AT89" s="184" t="s">
        <v>72</v>
      </c>
      <c r="AU89" s="184" t="s">
        <v>73</v>
      </c>
      <c r="AY89" s="183" t="s">
        <v>118</v>
      </c>
      <c r="BK89" s="185">
        <f>BK90+BK224+BK236+BK250+BK337+BK347+BK362+BK367</f>
        <v>0</v>
      </c>
    </row>
    <row r="90" spans="1:65" s="12" customFormat="1" ht="22.9" customHeight="1">
      <c r="B90" s="172"/>
      <c r="C90" s="173"/>
      <c r="D90" s="174" t="s">
        <v>72</v>
      </c>
      <c r="E90" s="186" t="s">
        <v>77</v>
      </c>
      <c r="F90" s="186" t="s">
        <v>119</v>
      </c>
      <c r="G90" s="173"/>
      <c r="H90" s="173"/>
      <c r="I90" s="176"/>
      <c r="J90" s="187">
        <f>BK90</f>
        <v>0</v>
      </c>
      <c r="K90" s="173"/>
      <c r="L90" s="178"/>
      <c r="M90" s="179"/>
      <c r="N90" s="180"/>
      <c r="O90" s="180"/>
      <c r="P90" s="181">
        <f>SUM(P91:P223)</f>
        <v>0</v>
      </c>
      <c r="Q90" s="180"/>
      <c r="R90" s="181">
        <f>SUM(R91:R223)</f>
        <v>4.7099999999999998E-3</v>
      </c>
      <c r="S90" s="180"/>
      <c r="T90" s="182">
        <f>SUM(T91:T223)</f>
        <v>3.88</v>
      </c>
      <c r="AR90" s="183" t="s">
        <v>77</v>
      </c>
      <c r="AT90" s="184" t="s">
        <v>72</v>
      </c>
      <c r="AU90" s="184" t="s">
        <v>77</v>
      </c>
      <c r="AY90" s="183" t="s">
        <v>118</v>
      </c>
      <c r="BK90" s="185">
        <f>SUM(BK91:BK223)</f>
        <v>0</v>
      </c>
    </row>
    <row r="91" spans="1:65" s="2" customFormat="1" ht="16.5" customHeight="1">
      <c r="A91" s="35"/>
      <c r="B91" s="36"/>
      <c r="C91" s="188" t="s">
        <v>77</v>
      </c>
      <c r="D91" s="188" t="s">
        <v>120</v>
      </c>
      <c r="E91" s="189" t="s">
        <v>121</v>
      </c>
      <c r="F91" s="190" t="s">
        <v>122</v>
      </c>
      <c r="G91" s="191" t="s">
        <v>123</v>
      </c>
      <c r="H91" s="192">
        <v>3.5</v>
      </c>
      <c r="I91" s="193"/>
      <c r="J91" s="194">
        <f>ROUND(I91*H91,2)</f>
        <v>0</v>
      </c>
      <c r="K91" s="195"/>
      <c r="L91" s="40"/>
      <c r="M91" s="196" t="s">
        <v>28</v>
      </c>
      <c r="N91" s="197" t="s">
        <v>44</v>
      </c>
      <c r="O91" s="65"/>
      <c r="P91" s="198">
        <f>O91*H91</f>
        <v>0</v>
      </c>
      <c r="Q91" s="198">
        <v>0</v>
      </c>
      <c r="R91" s="198">
        <f>Q91*H91</f>
        <v>0</v>
      </c>
      <c r="S91" s="198">
        <v>0</v>
      </c>
      <c r="T91" s="199">
        <f>S91*H91</f>
        <v>0</v>
      </c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R91" s="200" t="s">
        <v>124</v>
      </c>
      <c r="AT91" s="200" t="s">
        <v>120</v>
      </c>
      <c r="AU91" s="200" t="s">
        <v>83</v>
      </c>
      <c r="AY91" s="18" t="s">
        <v>118</v>
      </c>
      <c r="BE91" s="201">
        <f>IF(N91="základní",J91,0)</f>
        <v>0</v>
      </c>
      <c r="BF91" s="201">
        <f>IF(N91="snížená",J91,0)</f>
        <v>0</v>
      </c>
      <c r="BG91" s="201">
        <f>IF(N91="zákl. přenesená",J91,0)</f>
        <v>0</v>
      </c>
      <c r="BH91" s="201">
        <f>IF(N91="sníž. přenesená",J91,0)</f>
        <v>0</v>
      </c>
      <c r="BI91" s="201">
        <f>IF(N91="nulová",J91,0)</f>
        <v>0</v>
      </c>
      <c r="BJ91" s="18" t="s">
        <v>77</v>
      </c>
      <c r="BK91" s="201">
        <f>ROUND(I91*H91,2)</f>
        <v>0</v>
      </c>
      <c r="BL91" s="18" t="s">
        <v>124</v>
      </c>
      <c r="BM91" s="200" t="s">
        <v>125</v>
      </c>
    </row>
    <row r="92" spans="1:65" s="13" customFormat="1" ht="11.25">
      <c r="B92" s="202"/>
      <c r="C92" s="203"/>
      <c r="D92" s="204" t="s">
        <v>126</v>
      </c>
      <c r="E92" s="205" t="s">
        <v>28</v>
      </c>
      <c r="F92" s="206" t="s">
        <v>127</v>
      </c>
      <c r="G92" s="203"/>
      <c r="H92" s="205" t="s">
        <v>28</v>
      </c>
      <c r="I92" s="207"/>
      <c r="J92" s="203"/>
      <c r="K92" s="203"/>
      <c r="L92" s="208"/>
      <c r="M92" s="209"/>
      <c r="N92" s="210"/>
      <c r="O92" s="210"/>
      <c r="P92" s="210"/>
      <c r="Q92" s="210"/>
      <c r="R92" s="210"/>
      <c r="S92" s="210"/>
      <c r="T92" s="211"/>
      <c r="AT92" s="212" t="s">
        <v>126</v>
      </c>
      <c r="AU92" s="212" t="s">
        <v>83</v>
      </c>
      <c r="AV92" s="13" t="s">
        <v>77</v>
      </c>
      <c r="AW92" s="13" t="s">
        <v>35</v>
      </c>
      <c r="AX92" s="13" t="s">
        <v>73</v>
      </c>
      <c r="AY92" s="212" t="s">
        <v>118</v>
      </c>
    </row>
    <row r="93" spans="1:65" s="14" customFormat="1" ht="11.25">
      <c r="B93" s="213"/>
      <c r="C93" s="214"/>
      <c r="D93" s="204" t="s">
        <v>126</v>
      </c>
      <c r="E93" s="215" t="s">
        <v>28</v>
      </c>
      <c r="F93" s="216" t="s">
        <v>128</v>
      </c>
      <c r="G93" s="214"/>
      <c r="H93" s="217">
        <v>3.5</v>
      </c>
      <c r="I93" s="218"/>
      <c r="J93" s="214"/>
      <c r="K93" s="214"/>
      <c r="L93" s="219"/>
      <c r="M93" s="220"/>
      <c r="N93" s="221"/>
      <c r="O93" s="221"/>
      <c r="P93" s="221"/>
      <c r="Q93" s="221"/>
      <c r="R93" s="221"/>
      <c r="S93" s="221"/>
      <c r="T93" s="222"/>
      <c r="AT93" s="223" t="s">
        <v>126</v>
      </c>
      <c r="AU93" s="223" t="s">
        <v>83</v>
      </c>
      <c r="AV93" s="14" t="s">
        <v>83</v>
      </c>
      <c r="AW93" s="14" t="s">
        <v>35</v>
      </c>
      <c r="AX93" s="14" t="s">
        <v>77</v>
      </c>
      <c r="AY93" s="223" t="s">
        <v>118</v>
      </c>
    </row>
    <row r="94" spans="1:65" s="2" customFormat="1" ht="16.5" customHeight="1">
      <c r="A94" s="35"/>
      <c r="B94" s="36"/>
      <c r="C94" s="188" t="s">
        <v>83</v>
      </c>
      <c r="D94" s="188" t="s">
        <v>120</v>
      </c>
      <c r="E94" s="189" t="s">
        <v>129</v>
      </c>
      <c r="F94" s="190" t="s">
        <v>130</v>
      </c>
      <c r="G94" s="191" t="s">
        <v>131</v>
      </c>
      <c r="H94" s="192">
        <v>2</v>
      </c>
      <c r="I94" s="193"/>
      <c r="J94" s="194">
        <f>ROUND(I94*H94,2)</f>
        <v>0</v>
      </c>
      <c r="K94" s="195"/>
      <c r="L94" s="40"/>
      <c r="M94" s="196" t="s">
        <v>28</v>
      </c>
      <c r="N94" s="197" t="s">
        <v>44</v>
      </c>
      <c r="O94" s="65"/>
      <c r="P94" s="198">
        <f>O94*H94</f>
        <v>0</v>
      </c>
      <c r="Q94" s="198">
        <v>0</v>
      </c>
      <c r="R94" s="198">
        <f>Q94*H94</f>
        <v>0</v>
      </c>
      <c r="S94" s="198">
        <v>0</v>
      </c>
      <c r="T94" s="199">
        <f>S94*H94</f>
        <v>0</v>
      </c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R94" s="200" t="s">
        <v>124</v>
      </c>
      <c r="AT94" s="200" t="s">
        <v>120</v>
      </c>
      <c r="AU94" s="200" t="s">
        <v>83</v>
      </c>
      <c r="AY94" s="18" t="s">
        <v>118</v>
      </c>
      <c r="BE94" s="201">
        <f>IF(N94="základní",J94,0)</f>
        <v>0</v>
      </c>
      <c r="BF94" s="201">
        <f>IF(N94="snížená",J94,0)</f>
        <v>0</v>
      </c>
      <c r="BG94" s="201">
        <f>IF(N94="zákl. přenesená",J94,0)</f>
        <v>0</v>
      </c>
      <c r="BH94" s="201">
        <f>IF(N94="sníž. přenesená",J94,0)</f>
        <v>0</v>
      </c>
      <c r="BI94" s="201">
        <f>IF(N94="nulová",J94,0)</f>
        <v>0</v>
      </c>
      <c r="BJ94" s="18" t="s">
        <v>77</v>
      </c>
      <c r="BK94" s="201">
        <f>ROUND(I94*H94,2)</f>
        <v>0</v>
      </c>
      <c r="BL94" s="18" t="s">
        <v>124</v>
      </c>
      <c r="BM94" s="200" t="s">
        <v>132</v>
      </c>
    </row>
    <row r="95" spans="1:65" s="13" customFormat="1" ht="11.25">
      <c r="B95" s="202"/>
      <c r="C95" s="203"/>
      <c r="D95" s="204" t="s">
        <v>126</v>
      </c>
      <c r="E95" s="205" t="s">
        <v>28</v>
      </c>
      <c r="F95" s="206" t="s">
        <v>133</v>
      </c>
      <c r="G95" s="203"/>
      <c r="H95" s="205" t="s">
        <v>28</v>
      </c>
      <c r="I95" s="207"/>
      <c r="J95" s="203"/>
      <c r="K95" s="203"/>
      <c r="L95" s="208"/>
      <c r="M95" s="209"/>
      <c r="N95" s="210"/>
      <c r="O95" s="210"/>
      <c r="P95" s="210"/>
      <c r="Q95" s="210"/>
      <c r="R95" s="210"/>
      <c r="S95" s="210"/>
      <c r="T95" s="211"/>
      <c r="AT95" s="212" t="s">
        <v>126</v>
      </c>
      <c r="AU95" s="212" t="s">
        <v>83</v>
      </c>
      <c r="AV95" s="13" t="s">
        <v>77</v>
      </c>
      <c r="AW95" s="13" t="s">
        <v>35</v>
      </c>
      <c r="AX95" s="13" t="s">
        <v>73</v>
      </c>
      <c r="AY95" s="212" t="s">
        <v>118</v>
      </c>
    </row>
    <row r="96" spans="1:65" s="14" customFormat="1" ht="11.25">
      <c r="B96" s="213"/>
      <c r="C96" s="214"/>
      <c r="D96" s="204" t="s">
        <v>126</v>
      </c>
      <c r="E96" s="215" t="s">
        <v>28</v>
      </c>
      <c r="F96" s="216" t="s">
        <v>83</v>
      </c>
      <c r="G96" s="214"/>
      <c r="H96" s="217">
        <v>2</v>
      </c>
      <c r="I96" s="218"/>
      <c r="J96" s="214"/>
      <c r="K96" s="214"/>
      <c r="L96" s="219"/>
      <c r="M96" s="220"/>
      <c r="N96" s="221"/>
      <c r="O96" s="221"/>
      <c r="P96" s="221"/>
      <c r="Q96" s="221"/>
      <c r="R96" s="221"/>
      <c r="S96" s="221"/>
      <c r="T96" s="222"/>
      <c r="AT96" s="223" t="s">
        <v>126</v>
      </c>
      <c r="AU96" s="223" t="s">
        <v>83</v>
      </c>
      <c r="AV96" s="14" t="s">
        <v>83</v>
      </c>
      <c r="AW96" s="14" t="s">
        <v>35</v>
      </c>
      <c r="AX96" s="14" t="s">
        <v>77</v>
      </c>
      <c r="AY96" s="223" t="s">
        <v>118</v>
      </c>
    </row>
    <row r="97" spans="1:65" s="2" customFormat="1" ht="21.75" customHeight="1">
      <c r="A97" s="35"/>
      <c r="B97" s="36"/>
      <c r="C97" s="188" t="s">
        <v>134</v>
      </c>
      <c r="D97" s="188" t="s">
        <v>120</v>
      </c>
      <c r="E97" s="189" t="s">
        <v>135</v>
      </c>
      <c r="F97" s="190" t="s">
        <v>136</v>
      </c>
      <c r="G97" s="191" t="s">
        <v>131</v>
      </c>
      <c r="H97" s="192">
        <v>2</v>
      </c>
      <c r="I97" s="193"/>
      <c r="J97" s="194">
        <f>ROUND(I97*H97,2)</f>
        <v>0</v>
      </c>
      <c r="K97" s="195"/>
      <c r="L97" s="40"/>
      <c r="M97" s="196" t="s">
        <v>28</v>
      </c>
      <c r="N97" s="197" t="s">
        <v>44</v>
      </c>
      <c r="O97" s="65"/>
      <c r="P97" s="198">
        <f>O97*H97</f>
        <v>0</v>
      </c>
      <c r="Q97" s="198">
        <v>0</v>
      </c>
      <c r="R97" s="198">
        <f>Q97*H97</f>
        <v>0</v>
      </c>
      <c r="S97" s="198">
        <v>0</v>
      </c>
      <c r="T97" s="199">
        <f>S97*H97</f>
        <v>0</v>
      </c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R97" s="200" t="s">
        <v>124</v>
      </c>
      <c r="AT97" s="200" t="s">
        <v>120</v>
      </c>
      <c r="AU97" s="200" t="s">
        <v>83</v>
      </c>
      <c r="AY97" s="18" t="s">
        <v>118</v>
      </c>
      <c r="BE97" s="201">
        <f>IF(N97="základní",J97,0)</f>
        <v>0</v>
      </c>
      <c r="BF97" s="201">
        <f>IF(N97="snížená",J97,0)</f>
        <v>0</v>
      </c>
      <c r="BG97" s="201">
        <f>IF(N97="zákl. přenesená",J97,0)</f>
        <v>0</v>
      </c>
      <c r="BH97" s="201">
        <f>IF(N97="sníž. přenesená",J97,0)</f>
        <v>0</v>
      </c>
      <c r="BI97" s="201">
        <f>IF(N97="nulová",J97,0)</f>
        <v>0</v>
      </c>
      <c r="BJ97" s="18" t="s">
        <v>77</v>
      </c>
      <c r="BK97" s="201">
        <f>ROUND(I97*H97,2)</f>
        <v>0</v>
      </c>
      <c r="BL97" s="18" t="s">
        <v>124</v>
      </c>
      <c r="BM97" s="200" t="s">
        <v>137</v>
      </c>
    </row>
    <row r="98" spans="1:65" s="13" customFormat="1" ht="11.25">
      <c r="B98" s="202"/>
      <c r="C98" s="203"/>
      <c r="D98" s="204" t="s">
        <v>126</v>
      </c>
      <c r="E98" s="205" t="s">
        <v>28</v>
      </c>
      <c r="F98" s="206" t="s">
        <v>133</v>
      </c>
      <c r="G98" s="203"/>
      <c r="H98" s="205" t="s">
        <v>28</v>
      </c>
      <c r="I98" s="207"/>
      <c r="J98" s="203"/>
      <c r="K98" s="203"/>
      <c r="L98" s="208"/>
      <c r="M98" s="209"/>
      <c r="N98" s="210"/>
      <c r="O98" s="210"/>
      <c r="P98" s="210"/>
      <c r="Q98" s="210"/>
      <c r="R98" s="210"/>
      <c r="S98" s="210"/>
      <c r="T98" s="211"/>
      <c r="AT98" s="212" t="s">
        <v>126</v>
      </c>
      <c r="AU98" s="212" t="s">
        <v>83</v>
      </c>
      <c r="AV98" s="13" t="s">
        <v>77</v>
      </c>
      <c r="AW98" s="13" t="s">
        <v>35</v>
      </c>
      <c r="AX98" s="13" t="s">
        <v>73</v>
      </c>
      <c r="AY98" s="212" t="s">
        <v>118</v>
      </c>
    </row>
    <row r="99" spans="1:65" s="14" customFormat="1" ht="11.25">
      <c r="B99" s="213"/>
      <c r="C99" s="214"/>
      <c r="D99" s="204" t="s">
        <v>126</v>
      </c>
      <c r="E99" s="215" t="s">
        <v>28</v>
      </c>
      <c r="F99" s="216" t="s">
        <v>83</v>
      </c>
      <c r="G99" s="214"/>
      <c r="H99" s="217">
        <v>2</v>
      </c>
      <c r="I99" s="218"/>
      <c r="J99" s="214"/>
      <c r="K99" s="214"/>
      <c r="L99" s="219"/>
      <c r="M99" s="220"/>
      <c r="N99" s="221"/>
      <c r="O99" s="221"/>
      <c r="P99" s="221"/>
      <c r="Q99" s="221"/>
      <c r="R99" s="221"/>
      <c r="S99" s="221"/>
      <c r="T99" s="222"/>
      <c r="AT99" s="223" t="s">
        <v>126</v>
      </c>
      <c r="AU99" s="223" t="s">
        <v>83</v>
      </c>
      <c r="AV99" s="14" t="s">
        <v>83</v>
      </c>
      <c r="AW99" s="14" t="s">
        <v>35</v>
      </c>
      <c r="AX99" s="14" t="s">
        <v>77</v>
      </c>
      <c r="AY99" s="223" t="s">
        <v>118</v>
      </c>
    </row>
    <row r="100" spans="1:65" s="2" customFormat="1" ht="16.5" customHeight="1">
      <c r="A100" s="35"/>
      <c r="B100" s="36"/>
      <c r="C100" s="188" t="s">
        <v>124</v>
      </c>
      <c r="D100" s="188" t="s">
        <v>120</v>
      </c>
      <c r="E100" s="189" t="s">
        <v>138</v>
      </c>
      <c r="F100" s="190" t="s">
        <v>139</v>
      </c>
      <c r="G100" s="191" t="s">
        <v>123</v>
      </c>
      <c r="H100" s="192">
        <v>481.25</v>
      </c>
      <c r="I100" s="193"/>
      <c r="J100" s="194">
        <f>ROUND(I100*H100,2)</f>
        <v>0</v>
      </c>
      <c r="K100" s="195"/>
      <c r="L100" s="40"/>
      <c r="M100" s="196" t="s">
        <v>28</v>
      </c>
      <c r="N100" s="197" t="s">
        <v>44</v>
      </c>
      <c r="O100" s="65"/>
      <c r="P100" s="198">
        <f>O100*H100</f>
        <v>0</v>
      </c>
      <c r="Q100" s="198">
        <v>0</v>
      </c>
      <c r="R100" s="198">
        <f>Q100*H100</f>
        <v>0</v>
      </c>
      <c r="S100" s="198">
        <v>0</v>
      </c>
      <c r="T100" s="199">
        <f>S100*H100</f>
        <v>0</v>
      </c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R100" s="200" t="s">
        <v>124</v>
      </c>
      <c r="AT100" s="200" t="s">
        <v>120</v>
      </c>
      <c r="AU100" s="200" t="s">
        <v>83</v>
      </c>
      <c r="AY100" s="18" t="s">
        <v>118</v>
      </c>
      <c r="BE100" s="201">
        <f>IF(N100="základní",J100,0)</f>
        <v>0</v>
      </c>
      <c r="BF100" s="201">
        <f>IF(N100="snížená",J100,0)</f>
        <v>0</v>
      </c>
      <c r="BG100" s="201">
        <f>IF(N100="zákl. přenesená",J100,0)</f>
        <v>0</v>
      </c>
      <c r="BH100" s="201">
        <f>IF(N100="sníž. přenesená",J100,0)</f>
        <v>0</v>
      </c>
      <c r="BI100" s="201">
        <f>IF(N100="nulová",J100,0)</f>
        <v>0</v>
      </c>
      <c r="BJ100" s="18" t="s">
        <v>77</v>
      </c>
      <c r="BK100" s="201">
        <f>ROUND(I100*H100,2)</f>
        <v>0</v>
      </c>
      <c r="BL100" s="18" t="s">
        <v>124</v>
      </c>
      <c r="BM100" s="200" t="s">
        <v>140</v>
      </c>
    </row>
    <row r="101" spans="1:65" s="2" customFormat="1" ht="39">
      <c r="A101" s="35"/>
      <c r="B101" s="36"/>
      <c r="C101" s="37"/>
      <c r="D101" s="204" t="s">
        <v>141</v>
      </c>
      <c r="E101" s="37"/>
      <c r="F101" s="224" t="s">
        <v>142</v>
      </c>
      <c r="G101" s="37"/>
      <c r="H101" s="37"/>
      <c r="I101" s="108"/>
      <c r="J101" s="37"/>
      <c r="K101" s="37"/>
      <c r="L101" s="40"/>
      <c r="M101" s="225"/>
      <c r="N101" s="226"/>
      <c r="O101" s="65"/>
      <c r="P101" s="65"/>
      <c r="Q101" s="65"/>
      <c r="R101" s="65"/>
      <c r="S101" s="65"/>
      <c r="T101" s="66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T101" s="18" t="s">
        <v>141</v>
      </c>
      <c r="AU101" s="18" t="s">
        <v>83</v>
      </c>
    </row>
    <row r="102" spans="1:65" s="13" customFormat="1" ht="11.25">
      <c r="B102" s="202"/>
      <c r="C102" s="203"/>
      <c r="D102" s="204" t="s">
        <v>126</v>
      </c>
      <c r="E102" s="205" t="s">
        <v>28</v>
      </c>
      <c r="F102" s="206" t="s">
        <v>143</v>
      </c>
      <c r="G102" s="203"/>
      <c r="H102" s="205" t="s">
        <v>28</v>
      </c>
      <c r="I102" s="207"/>
      <c r="J102" s="203"/>
      <c r="K102" s="203"/>
      <c r="L102" s="208"/>
      <c r="M102" s="209"/>
      <c r="N102" s="210"/>
      <c r="O102" s="210"/>
      <c r="P102" s="210"/>
      <c r="Q102" s="210"/>
      <c r="R102" s="210"/>
      <c r="S102" s="210"/>
      <c r="T102" s="211"/>
      <c r="AT102" s="212" t="s">
        <v>126</v>
      </c>
      <c r="AU102" s="212" t="s">
        <v>83</v>
      </c>
      <c r="AV102" s="13" t="s">
        <v>77</v>
      </c>
      <c r="AW102" s="13" t="s">
        <v>35</v>
      </c>
      <c r="AX102" s="13" t="s">
        <v>73</v>
      </c>
      <c r="AY102" s="212" t="s">
        <v>118</v>
      </c>
    </row>
    <row r="103" spans="1:65" s="14" customFormat="1" ht="11.25">
      <c r="B103" s="213"/>
      <c r="C103" s="214"/>
      <c r="D103" s="204" t="s">
        <v>126</v>
      </c>
      <c r="E103" s="215" t="s">
        <v>28</v>
      </c>
      <c r="F103" s="216" t="s">
        <v>144</v>
      </c>
      <c r="G103" s="214"/>
      <c r="H103" s="217">
        <v>481.25</v>
      </c>
      <c r="I103" s="218"/>
      <c r="J103" s="214"/>
      <c r="K103" s="214"/>
      <c r="L103" s="219"/>
      <c r="M103" s="220"/>
      <c r="N103" s="221"/>
      <c r="O103" s="221"/>
      <c r="P103" s="221"/>
      <c r="Q103" s="221"/>
      <c r="R103" s="221"/>
      <c r="S103" s="221"/>
      <c r="T103" s="222"/>
      <c r="AT103" s="223" t="s">
        <v>126</v>
      </c>
      <c r="AU103" s="223" t="s">
        <v>83</v>
      </c>
      <c r="AV103" s="14" t="s">
        <v>83</v>
      </c>
      <c r="AW103" s="14" t="s">
        <v>35</v>
      </c>
      <c r="AX103" s="14" t="s">
        <v>77</v>
      </c>
      <c r="AY103" s="223" t="s">
        <v>118</v>
      </c>
    </row>
    <row r="104" spans="1:65" s="2" customFormat="1" ht="21.75" customHeight="1">
      <c r="A104" s="35"/>
      <c r="B104" s="36"/>
      <c r="C104" s="188" t="s">
        <v>145</v>
      </c>
      <c r="D104" s="188" t="s">
        <v>120</v>
      </c>
      <c r="E104" s="189" t="s">
        <v>146</v>
      </c>
      <c r="F104" s="190" t="s">
        <v>147</v>
      </c>
      <c r="G104" s="191" t="s">
        <v>123</v>
      </c>
      <c r="H104" s="192">
        <v>164.92500000000001</v>
      </c>
      <c r="I104" s="193"/>
      <c r="J104" s="194">
        <f>ROUND(I104*H104,2)</f>
        <v>0</v>
      </c>
      <c r="K104" s="195"/>
      <c r="L104" s="40"/>
      <c r="M104" s="196" t="s">
        <v>28</v>
      </c>
      <c r="N104" s="197" t="s">
        <v>44</v>
      </c>
      <c r="O104" s="65"/>
      <c r="P104" s="198">
        <f>O104*H104</f>
        <v>0</v>
      </c>
      <c r="Q104" s="198">
        <v>0</v>
      </c>
      <c r="R104" s="198">
        <f>Q104*H104</f>
        <v>0</v>
      </c>
      <c r="S104" s="198">
        <v>0</v>
      </c>
      <c r="T104" s="199">
        <f>S104*H104</f>
        <v>0</v>
      </c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R104" s="200" t="s">
        <v>124</v>
      </c>
      <c r="AT104" s="200" t="s">
        <v>120</v>
      </c>
      <c r="AU104" s="200" t="s">
        <v>83</v>
      </c>
      <c r="AY104" s="18" t="s">
        <v>118</v>
      </c>
      <c r="BE104" s="201">
        <f>IF(N104="základní",J104,0)</f>
        <v>0</v>
      </c>
      <c r="BF104" s="201">
        <f>IF(N104="snížená",J104,0)</f>
        <v>0</v>
      </c>
      <c r="BG104" s="201">
        <f>IF(N104="zákl. přenesená",J104,0)</f>
        <v>0</v>
      </c>
      <c r="BH104" s="201">
        <f>IF(N104="sníž. přenesená",J104,0)</f>
        <v>0</v>
      </c>
      <c r="BI104" s="201">
        <f>IF(N104="nulová",J104,0)</f>
        <v>0</v>
      </c>
      <c r="BJ104" s="18" t="s">
        <v>77</v>
      </c>
      <c r="BK104" s="201">
        <f>ROUND(I104*H104,2)</f>
        <v>0</v>
      </c>
      <c r="BL104" s="18" t="s">
        <v>124</v>
      </c>
      <c r="BM104" s="200" t="s">
        <v>148</v>
      </c>
    </row>
    <row r="105" spans="1:65" s="13" customFormat="1" ht="11.25">
      <c r="B105" s="202"/>
      <c r="C105" s="203"/>
      <c r="D105" s="204" t="s">
        <v>126</v>
      </c>
      <c r="E105" s="205" t="s">
        <v>28</v>
      </c>
      <c r="F105" s="206" t="s">
        <v>149</v>
      </c>
      <c r="G105" s="203"/>
      <c r="H105" s="205" t="s">
        <v>28</v>
      </c>
      <c r="I105" s="207"/>
      <c r="J105" s="203"/>
      <c r="K105" s="203"/>
      <c r="L105" s="208"/>
      <c r="M105" s="209"/>
      <c r="N105" s="210"/>
      <c r="O105" s="210"/>
      <c r="P105" s="210"/>
      <c r="Q105" s="210"/>
      <c r="R105" s="210"/>
      <c r="S105" s="210"/>
      <c r="T105" s="211"/>
      <c r="AT105" s="212" t="s">
        <v>126</v>
      </c>
      <c r="AU105" s="212" t="s">
        <v>83</v>
      </c>
      <c r="AV105" s="13" t="s">
        <v>77</v>
      </c>
      <c r="AW105" s="13" t="s">
        <v>35</v>
      </c>
      <c r="AX105" s="13" t="s">
        <v>73</v>
      </c>
      <c r="AY105" s="212" t="s">
        <v>118</v>
      </c>
    </row>
    <row r="106" spans="1:65" s="13" customFormat="1" ht="11.25">
      <c r="B106" s="202"/>
      <c r="C106" s="203"/>
      <c r="D106" s="204" t="s">
        <v>126</v>
      </c>
      <c r="E106" s="205" t="s">
        <v>28</v>
      </c>
      <c r="F106" s="206" t="s">
        <v>150</v>
      </c>
      <c r="G106" s="203"/>
      <c r="H106" s="205" t="s">
        <v>28</v>
      </c>
      <c r="I106" s="207"/>
      <c r="J106" s="203"/>
      <c r="K106" s="203"/>
      <c r="L106" s="208"/>
      <c r="M106" s="209"/>
      <c r="N106" s="210"/>
      <c r="O106" s="210"/>
      <c r="P106" s="210"/>
      <c r="Q106" s="210"/>
      <c r="R106" s="210"/>
      <c r="S106" s="210"/>
      <c r="T106" s="211"/>
      <c r="AT106" s="212" t="s">
        <v>126</v>
      </c>
      <c r="AU106" s="212" t="s">
        <v>83</v>
      </c>
      <c r="AV106" s="13" t="s">
        <v>77</v>
      </c>
      <c r="AW106" s="13" t="s">
        <v>35</v>
      </c>
      <c r="AX106" s="13" t="s">
        <v>73</v>
      </c>
      <c r="AY106" s="212" t="s">
        <v>118</v>
      </c>
    </row>
    <row r="107" spans="1:65" s="14" customFormat="1" ht="11.25">
      <c r="B107" s="213"/>
      <c r="C107" s="214"/>
      <c r="D107" s="204" t="s">
        <v>126</v>
      </c>
      <c r="E107" s="215" t="s">
        <v>28</v>
      </c>
      <c r="F107" s="216" t="s">
        <v>151</v>
      </c>
      <c r="G107" s="214"/>
      <c r="H107" s="217">
        <v>59.6</v>
      </c>
      <c r="I107" s="218"/>
      <c r="J107" s="214"/>
      <c r="K107" s="214"/>
      <c r="L107" s="219"/>
      <c r="M107" s="220"/>
      <c r="N107" s="221"/>
      <c r="O107" s="221"/>
      <c r="P107" s="221"/>
      <c r="Q107" s="221"/>
      <c r="R107" s="221"/>
      <c r="S107" s="221"/>
      <c r="T107" s="222"/>
      <c r="AT107" s="223" t="s">
        <v>126</v>
      </c>
      <c r="AU107" s="223" t="s">
        <v>83</v>
      </c>
      <c r="AV107" s="14" t="s">
        <v>83</v>
      </c>
      <c r="AW107" s="14" t="s">
        <v>35</v>
      </c>
      <c r="AX107" s="14" t="s">
        <v>73</v>
      </c>
      <c r="AY107" s="223" t="s">
        <v>118</v>
      </c>
    </row>
    <row r="108" spans="1:65" s="13" customFormat="1" ht="11.25">
      <c r="B108" s="202"/>
      <c r="C108" s="203"/>
      <c r="D108" s="204" t="s">
        <v>126</v>
      </c>
      <c r="E108" s="205" t="s">
        <v>28</v>
      </c>
      <c r="F108" s="206" t="s">
        <v>152</v>
      </c>
      <c r="G108" s="203"/>
      <c r="H108" s="205" t="s">
        <v>28</v>
      </c>
      <c r="I108" s="207"/>
      <c r="J108" s="203"/>
      <c r="K108" s="203"/>
      <c r="L108" s="208"/>
      <c r="M108" s="209"/>
      <c r="N108" s="210"/>
      <c r="O108" s="210"/>
      <c r="P108" s="210"/>
      <c r="Q108" s="210"/>
      <c r="R108" s="210"/>
      <c r="S108" s="210"/>
      <c r="T108" s="211"/>
      <c r="AT108" s="212" t="s">
        <v>126</v>
      </c>
      <c r="AU108" s="212" t="s">
        <v>83</v>
      </c>
      <c r="AV108" s="13" t="s">
        <v>77</v>
      </c>
      <c r="AW108" s="13" t="s">
        <v>35</v>
      </c>
      <c r="AX108" s="13" t="s">
        <v>73</v>
      </c>
      <c r="AY108" s="212" t="s">
        <v>118</v>
      </c>
    </row>
    <row r="109" spans="1:65" s="14" customFormat="1" ht="11.25">
      <c r="B109" s="213"/>
      <c r="C109" s="214"/>
      <c r="D109" s="204" t="s">
        <v>126</v>
      </c>
      <c r="E109" s="215" t="s">
        <v>28</v>
      </c>
      <c r="F109" s="216" t="s">
        <v>153</v>
      </c>
      <c r="G109" s="214"/>
      <c r="H109" s="217">
        <v>225.25</v>
      </c>
      <c r="I109" s="218"/>
      <c r="J109" s="214"/>
      <c r="K109" s="214"/>
      <c r="L109" s="219"/>
      <c r="M109" s="220"/>
      <c r="N109" s="221"/>
      <c r="O109" s="221"/>
      <c r="P109" s="221"/>
      <c r="Q109" s="221"/>
      <c r="R109" s="221"/>
      <c r="S109" s="221"/>
      <c r="T109" s="222"/>
      <c r="AT109" s="223" t="s">
        <v>126</v>
      </c>
      <c r="AU109" s="223" t="s">
        <v>83</v>
      </c>
      <c r="AV109" s="14" t="s">
        <v>83</v>
      </c>
      <c r="AW109" s="14" t="s">
        <v>35</v>
      </c>
      <c r="AX109" s="14" t="s">
        <v>73</v>
      </c>
      <c r="AY109" s="223" t="s">
        <v>118</v>
      </c>
    </row>
    <row r="110" spans="1:65" s="13" customFormat="1" ht="11.25">
      <c r="B110" s="202"/>
      <c r="C110" s="203"/>
      <c r="D110" s="204" t="s">
        <v>126</v>
      </c>
      <c r="E110" s="205" t="s">
        <v>28</v>
      </c>
      <c r="F110" s="206" t="s">
        <v>154</v>
      </c>
      <c r="G110" s="203"/>
      <c r="H110" s="205" t="s">
        <v>28</v>
      </c>
      <c r="I110" s="207"/>
      <c r="J110" s="203"/>
      <c r="K110" s="203"/>
      <c r="L110" s="208"/>
      <c r="M110" s="209"/>
      <c r="N110" s="210"/>
      <c r="O110" s="210"/>
      <c r="P110" s="210"/>
      <c r="Q110" s="210"/>
      <c r="R110" s="210"/>
      <c r="S110" s="210"/>
      <c r="T110" s="211"/>
      <c r="AT110" s="212" t="s">
        <v>126</v>
      </c>
      <c r="AU110" s="212" t="s">
        <v>83</v>
      </c>
      <c r="AV110" s="13" t="s">
        <v>77</v>
      </c>
      <c r="AW110" s="13" t="s">
        <v>35</v>
      </c>
      <c r="AX110" s="13" t="s">
        <v>73</v>
      </c>
      <c r="AY110" s="212" t="s">
        <v>118</v>
      </c>
    </row>
    <row r="111" spans="1:65" s="14" customFormat="1" ht="11.25">
      <c r="B111" s="213"/>
      <c r="C111" s="214"/>
      <c r="D111" s="204" t="s">
        <v>126</v>
      </c>
      <c r="E111" s="215" t="s">
        <v>28</v>
      </c>
      <c r="F111" s="216" t="s">
        <v>155</v>
      </c>
      <c r="G111" s="214"/>
      <c r="H111" s="217">
        <v>45</v>
      </c>
      <c r="I111" s="218"/>
      <c r="J111" s="214"/>
      <c r="K111" s="214"/>
      <c r="L111" s="219"/>
      <c r="M111" s="220"/>
      <c r="N111" s="221"/>
      <c r="O111" s="221"/>
      <c r="P111" s="221"/>
      <c r="Q111" s="221"/>
      <c r="R111" s="221"/>
      <c r="S111" s="221"/>
      <c r="T111" s="222"/>
      <c r="AT111" s="223" t="s">
        <v>126</v>
      </c>
      <c r="AU111" s="223" t="s">
        <v>83</v>
      </c>
      <c r="AV111" s="14" t="s">
        <v>83</v>
      </c>
      <c r="AW111" s="14" t="s">
        <v>35</v>
      </c>
      <c r="AX111" s="14" t="s">
        <v>73</v>
      </c>
      <c r="AY111" s="223" t="s">
        <v>118</v>
      </c>
    </row>
    <row r="112" spans="1:65" s="15" customFormat="1" ht="11.25">
      <c r="B112" s="227"/>
      <c r="C112" s="228"/>
      <c r="D112" s="204" t="s">
        <v>126</v>
      </c>
      <c r="E112" s="229" t="s">
        <v>28</v>
      </c>
      <c r="F112" s="230" t="s">
        <v>156</v>
      </c>
      <c r="G112" s="228"/>
      <c r="H112" s="231">
        <v>329.85</v>
      </c>
      <c r="I112" s="232"/>
      <c r="J112" s="228"/>
      <c r="K112" s="228"/>
      <c r="L112" s="233"/>
      <c r="M112" s="234"/>
      <c r="N112" s="235"/>
      <c r="O112" s="235"/>
      <c r="P112" s="235"/>
      <c r="Q112" s="235"/>
      <c r="R112" s="235"/>
      <c r="S112" s="235"/>
      <c r="T112" s="236"/>
      <c r="AT112" s="237" t="s">
        <v>126</v>
      </c>
      <c r="AU112" s="237" t="s">
        <v>83</v>
      </c>
      <c r="AV112" s="15" t="s">
        <v>124</v>
      </c>
      <c r="AW112" s="15" t="s">
        <v>35</v>
      </c>
      <c r="AX112" s="15" t="s">
        <v>77</v>
      </c>
      <c r="AY112" s="237" t="s">
        <v>118</v>
      </c>
    </row>
    <row r="113" spans="1:65" s="14" customFormat="1" ht="11.25">
      <c r="B113" s="213"/>
      <c r="C113" s="214"/>
      <c r="D113" s="204" t="s">
        <v>126</v>
      </c>
      <c r="E113" s="214"/>
      <c r="F113" s="216" t="s">
        <v>157</v>
      </c>
      <c r="G113" s="214"/>
      <c r="H113" s="217">
        <v>164.92500000000001</v>
      </c>
      <c r="I113" s="218"/>
      <c r="J113" s="214"/>
      <c r="K113" s="214"/>
      <c r="L113" s="219"/>
      <c r="M113" s="220"/>
      <c r="N113" s="221"/>
      <c r="O113" s="221"/>
      <c r="P113" s="221"/>
      <c r="Q113" s="221"/>
      <c r="R113" s="221"/>
      <c r="S113" s="221"/>
      <c r="T113" s="222"/>
      <c r="AT113" s="223" t="s">
        <v>126</v>
      </c>
      <c r="AU113" s="223" t="s">
        <v>83</v>
      </c>
      <c r="AV113" s="14" t="s">
        <v>83</v>
      </c>
      <c r="AW113" s="14" t="s">
        <v>4</v>
      </c>
      <c r="AX113" s="14" t="s">
        <v>77</v>
      </c>
      <c r="AY113" s="223" t="s">
        <v>118</v>
      </c>
    </row>
    <row r="114" spans="1:65" s="2" customFormat="1" ht="16.5" customHeight="1">
      <c r="A114" s="35"/>
      <c r="B114" s="36"/>
      <c r="C114" s="188" t="s">
        <v>158</v>
      </c>
      <c r="D114" s="188" t="s">
        <v>120</v>
      </c>
      <c r="E114" s="189" t="s">
        <v>159</v>
      </c>
      <c r="F114" s="190" t="s">
        <v>160</v>
      </c>
      <c r="G114" s="191" t="s">
        <v>123</v>
      </c>
      <c r="H114" s="192">
        <v>329.85</v>
      </c>
      <c r="I114" s="193"/>
      <c r="J114" s="194">
        <f>ROUND(I114*H114,2)</f>
        <v>0</v>
      </c>
      <c r="K114" s="195"/>
      <c r="L114" s="40"/>
      <c r="M114" s="196" t="s">
        <v>28</v>
      </c>
      <c r="N114" s="197" t="s">
        <v>44</v>
      </c>
      <c r="O114" s="65"/>
      <c r="P114" s="198">
        <f>O114*H114</f>
        <v>0</v>
      </c>
      <c r="Q114" s="198">
        <v>0</v>
      </c>
      <c r="R114" s="198">
        <f>Q114*H114</f>
        <v>0</v>
      </c>
      <c r="S114" s="198">
        <v>0</v>
      </c>
      <c r="T114" s="199">
        <f>S114*H114</f>
        <v>0</v>
      </c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R114" s="200" t="s">
        <v>124</v>
      </c>
      <c r="AT114" s="200" t="s">
        <v>120</v>
      </c>
      <c r="AU114" s="200" t="s">
        <v>83</v>
      </c>
      <c r="AY114" s="18" t="s">
        <v>118</v>
      </c>
      <c r="BE114" s="201">
        <f>IF(N114="základní",J114,0)</f>
        <v>0</v>
      </c>
      <c r="BF114" s="201">
        <f>IF(N114="snížená",J114,0)</f>
        <v>0</v>
      </c>
      <c r="BG114" s="201">
        <f>IF(N114="zákl. přenesená",J114,0)</f>
        <v>0</v>
      </c>
      <c r="BH114" s="201">
        <f>IF(N114="sníž. přenesená",J114,0)</f>
        <v>0</v>
      </c>
      <c r="BI114" s="201">
        <f>IF(N114="nulová",J114,0)</f>
        <v>0</v>
      </c>
      <c r="BJ114" s="18" t="s">
        <v>77</v>
      </c>
      <c r="BK114" s="201">
        <f>ROUND(I114*H114,2)</f>
        <v>0</v>
      </c>
      <c r="BL114" s="18" t="s">
        <v>124</v>
      </c>
      <c r="BM114" s="200" t="s">
        <v>161</v>
      </c>
    </row>
    <row r="115" spans="1:65" s="2" customFormat="1" ht="29.25">
      <c r="A115" s="35"/>
      <c r="B115" s="36"/>
      <c r="C115" s="37"/>
      <c r="D115" s="204" t="s">
        <v>141</v>
      </c>
      <c r="E115" s="37"/>
      <c r="F115" s="224" t="s">
        <v>162</v>
      </c>
      <c r="G115" s="37"/>
      <c r="H115" s="37"/>
      <c r="I115" s="108"/>
      <c r="J115" s="37"/>
      <c r="K115" s="37"/>
      <c r="L115" s="40"/>
      <c r="M115" s="225"/>
      <c r="N115" s="226"/>
      <c r="O115" s="65"/>
      <c r="P115" s="65"/>
      <c r="Q115" s="65"/>
      <c r="R115" s="65"/>
      <c r="S115" s="65"/>
      <c r="T115" s="66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T115" s="18" t="s">
        <v>141</v>
      </c>
      <c r="AU115" s="18" t="s">
        <v>83</v>
      </c>
    </row>
    <row r="116" spans="1:65" s="13" customFormat="1" ht="11.25">
      <c r="B116" s="202"/>
      <c r="C116" s="203"/>
      <c r="D116" s="204" t="s">
        <v>126</v>
      </c>
      <c r="E116" s="205" t="s">
        <v>28</v>
      </c>
      <c r="F116" s="206" t="s">
        <v>163</v>
      </c>
      <c r="G116" s="203"/>
      <c r="H116" s="205" t="s">
        <v>28</v>
      </c>
      <c r="I116" s="207"/>
      <c r="J116" s="203"/>
      <c r="K116" s="203"/>
      <c r="L116" s="208"/>
      <c r="M116" s="209"/>
      <c r="N116" s="210"/>
      <c r="O116" s="210"/>
      <c r="P116" s="210"/>
      <c r="Q116" s="210"/>
      <c r="R116" s="210"/>
      <c r="S116" s="210"/>
      <c r="T116" s="211"/>
      <c r="AT116" s="212" t="s">
        <v>126</v>
      </c>
      <c r="AU116" s="212" t="s">
        <v>83</v>
      </c>
      <c r="AV116" s="13" t="s">
        <v>77</v>
      </c>
      <c r="AW116" s="13" t="s">
        <v>35</v>
      </c>
      <c r="AX116" s="13" t="s">
        <v>73</v>
      </c>
      <c r="AY116" s="212" t="s">
        <v>118</v>
      </c>
    </row>
    <row r="117" spans="1:65" s="13" customFormat="1" ht="11.25">
      <c r="B117" s="202"/>
      <c r="C117" s="203"/>
      <c r="D117" s="204" t="s">
        <v>126</v>
      </c>
      <c r="E117" s="205" t="s">
        <v>28</v>
      </c>
      <c r="F117" s="206" t="s">
        <v>150</v>
      </c>
      <c r="G117" s="203"/>
      <c r="H117" s="205" t="s">
        <v>28</v>
      </c>
      <c r="I117" s="207"/>
      <c r="J117" s="203"/>
      <c r="K117" s="203"/>
      <c r="L117" s="208"/>
      <c r="M117" s="209"/>
      <c r="N117" s="210"/>
      <c r="O117" s="210"/>
      <c r="P117" s="210"/>
      <c r="Q117" s="210"/>
      <c r="R117" s="210"/>
      <c r="S117" s="210"/>
      <c r="T117" s="211"/>
      <c r="AT117" s="212" t="s">
        <v>126</v>
      </c>
      <c r="AU117" s="212" t="s">
        <v>83</v>
      </c>
      <c r="AV117" s="13" t="s">
        <v>77</v>
      </c>
      <c r="AW117" s="13" t="s">
        <v>35</v>
      </c>
      <c r="AX117" s="13" t="s">
        <v>73</v>
      </c>
      <c r="AY117" s="212" t="s">
        <v>118</v>
      </c>
    </row>
    <row r="118" spans="1:65" s="14" customFormat="1" ht="11.25">
      <c r="B118" s="213"/>
      <c r="C118" s="214"/>
      <c r="D118" s="204" t="s">
        <v>126</v>
      </c>
      <c r="E118" s="215" t="s">
        <v>28</v>
      </c>
      <c r="F118" s="216" t="s">
        <v>151</v>
      </c>
      <c r="G118" s="214"/>
      <c r="H118" s="217">
        <v>59.6</v>
      </c>
      <c r="I118" s="218"/>
      <c r="J118" s="214"/>
      <c r="K118" s="214"/>
      <c r="L118" s="219"/>
      <c r="M118" s="220"/>
      <c r="N118" s="221"/>
      <c r="O118" s="221"/>
      <c r="P118" s="221"/>
      <c r="Q118" s="221"/>
      <c r="R118" s="221"/>
      <c r="S118" s="221"/>
      <c r="T118" s="222"/>
      <c r="AT118" s="223" t="s">
        <v>126</v>
      </c>
      <c r="AU118" s="223" t="s">
        <v>83</v>
      </c>
      <c r="AV118" s="14" t="s">
        <v>83</v>
      </c>
      <c r="AW118" s="14" t="s">
        <v>35</v>
      </c>
      <c r="AX118" s="14" t="s">
        <v>73</v>
      </c>
      <c r="AY118" s="223" t="s">
        <v>118</v>
      </c>
    </row>
    <row r="119" spans="1:65" s="13" customFormat="1" ht="11.25">
      <c r="B119" s="202"/>
      <c r="C119" s="203"/>
      <c r="D119" s="204" t="s">
        <v>126</v>
      </c>
      <c r="E119" s="205" t="s">
        <v>28</v>
      </c>
      <c r="F119" s="206" t="s">
        <v>152</v>
      </c>
      <c r="G119" s="203"/>
      <c r="H119" s="205" t="s">
        <v>28</v>
      </c>
      <c r="I119" s="207"/>
      <c r="J119" s="203"/>
      <c r="K119" s="203"/>
      <c r="L119" s="208"/>
      <c r="M119" s="209"/>
      <c r="N119" s="210"/>
      <c r="O119" s="210"/>
      <c r="P119" s="210"/>
      <c r="Q119" s="210"/>
      <c r="R119" s="210"/>
      <c r="S119" s="210"/>
      <c r="T119" s="211"/>
      <c r="AT119" s="212" t="s">
        <v>126</v>
      </c>
      <c r="AU119" s="212" t="s">
        <v>83</v>
      </c>
      <c r="AV119" s="13" t="s">
        <v>77</v>
      </c>
      <c r="AW119" s="13" t="s">
        <v>35</v>
      </c>
      <c r="AX119" s="13" t="s">
        <v>73</v>
      </c>
      <c r="AY119" s="212" t="s">
        <v>118</v>
      </c>
    </row>
    <row r="120" spans="1:65" s="14" customFormat="1" ht="11.25">
      <c r="B120" s="213"/>
      <c r="C120" s="214"/>
      <c r="D120" s="204" t="s">
        <v>126</v>
      </c>
      <c r="E120" s="215" t="s">
        <v>28</v>
      </c>
      <c r="F120" s="216" t="s">
        <v>153</v>
      </c>
      <c r="G120" s="214"/>
      <c r="H120" s="217">
        <v>225.25</v>
      </c>
      <c r="I120" s="218"/>
      <c r="J120" s="214"/>
      <c r="K120" s="214"/>
      <c r="L120" s="219"/>
      <c r="M120" s="220"/>
      <c r="N120" s="221"/>
      <c r="O120" s="221"/>
      <c r="P120" s="221"/>
      <c r="Q120" s="221"/>
      <c r="R120" s="221"/>
      <c r="S120" s="221"/>
      <c r="T120" s="222"/>
      <c r="AT120" s="223" t="s">
        <v>126</v>
      </c>
      <c r="AU120" s="223" t="s">
        <v>83</v>
      </c>
      <c r="AV120" s="14" t="s">
        <v>83</v>
      </c>
      <c r="AW120" s="14" t="s">
        <v>35</v>
      </c>
      <c r="AX120" s="14" t="s">
        <v>73</v>
      </c>
      <c r="AY120" s="223" t="s">
        <v>118</v>
      </c>
    </row>
    <row r="121" spans="1:65" s="13" customFormat="1" ht="11.25">
      <c r="B121" s="202"/>
      <c r="C121" s="203"/>
      <c r="D121" s="204" t="s">
        <v>126</v>
      </c>
      <c r="E121" s="205" t="s">
        <v>28</v>
      </c>
      <c r="F121" s="206" t="s">
        <v>154</v>
      </c>
      <c r="G121" s="203"/>
      <c r="H121" s="205" t="s">
        <v>28</v>
      </c>
      <c r="I121" s="207"/>
      <c r="J121" s="203"/>
      <c r="K121" s="203"/>
      <c r="L121" s="208"/>
      <c r="M121" s="209"/>
      <c r="N121" s="210"/>
      <c r="O121" s="210"/>
      <c r="P121" s="210"/>
      <c r="Q121" s="210"/>
      <c r="R121" s="210"/>
      <c r="S121" s="210"/>
      <c r="T121" s="211"/>
      <c r="AT121" s="212" t="s">
        <v>126</v>
      </c>
      <c r="AU121" s="212" t="s">
        <v>83</v>
      </c>
      <c r="AV121" s="13" t="s">
        <v>77</v>
      </c>
      <c r="AW121" s="13" t="s">
        <v>35</v>
      </c>
      <c r="AX121" s="13" t="s">
        <v>73</v>
      </c>
      <c r="AY121" s="212" t="s">
        <v>118</v>
      </c>
    </row>
    <row r="122" spans="1:65" s="14" customFormat="1" ht="11.25">
      <c r="B122" s="213"/>
      <c r="C122" s="214"/>
      <c r="D122" s="204" t="s">
        <v>126</v>
      </c>
      <c r="E122" s="215" t="s">
        <v>28</v>
      </c>
      <c r="F122" s="216" t="s">
        <v>155</v>
      </c>
      <c r="G122" s="214"/>
      <c r="H122" s="217">
        <v>45</v>
      </c>
      <c r="I122" s="218"/>
      <c r="J122" s="214"/>
      <c r="K122" s="214"/>
      <c r="L122" s="219"/>
      <c r="M122" s="220"/>
      <c r="N122" s="221"/>
      <c r="O122" s="221"/>
      <c r="P122" s="221"/>
      <c r="Q122" s="221"/>
      <c r="R122" s="221"/>
      <c r="S122" s="221"/>
      <c r="T122" s="222"/>
      <c r="AT122" s="223" t="s">
        <v>126</v>
      </c>
      <c r="AU122" s="223" t="s">
        <v>83</v>
      </c>
      <c r="AV122" s="14" t="s">
        <v>83</v>
      </c>
      <c r="AW122" s="14" t="s">
        <v>35</v>
      </c>
      <c r="AX122" s="14" t="s">
        <v>73</v>
      </c>
      <c r="AY122" s="223" t="s">
        <v>118</v>
      </c>
    </row>
    <row r="123" spans="1:65" s="15" customFormat="1" ht="11.25">
      <c r="B123" s="227"/>
      <c r="C123" s="228"/>
      <c r="D123" s="204" t="s">
        <v>126</v>
      </c>
      <c r="E123" s="229" t="s">
        <v>28</v>
      </c>
      <c r="F123" s="230" t="s">
        <v>156</v>
      </c>
      <c r="G123" s="228"/>
      <c r="H123" s="231">
        <v>329.85</v>
      </c>
      <c r="I123" s="232"/>
      <c r="J123" s="228"/>
      <c r="K123" s="228"/>
      <c r="L123" s="233"/>
      <c r="M123" s="234"/>
      <c r="N123" s="235"/>
      <c r="O123" s="235"/>
      <c r="P123" s="235"/>
      <c r="Q123" s="235"/>
      <c r="R123" s="235"/>
      <c r="S123" s="235"/>
      <c r="T123" s="236"/>
      <c r="AT123" s="237" t="s">
        <v>126</v>
      </c>
      <c r="AU123" s="237" t="s">
        <v>83</v>
      </c>
      <c r="AV123" s="15" t="s">
        <v>124</v>
      </c>
      <c r="AW123" s="15" t="s">
        <v>35</v>
      </c>
      <c r="AX123" s="15" t="s">
        <v>77</v>
      </c>
      <c r="AY123" s="237" t="s">
        <v>118</v>
      </c>
    </row>
    <row r="124" spans="1:65" s="2" customFormat="1" ht="21.75" customHeight="1">
      <c r="A124" s="35"/>
      <c r="B124" s="36"/>
      <c r="C124" s="188" t="s">
        <v>164</v>
      </c>
      <c r="D124" s="188" t="s">
        <v>120</v>
      </c>
      <c r="E124" s="189" t="s">
        <v>165</v>
      </c>
      <c r="F124" s="190" t="s">
        <v>166</v>
      </c>
      <c r="G124" s="191" t="s">
        <v>123</v>
      </c>
      <c r="H124" s="192">
        <v>19.809999999999999</v>
      </c>
      <c r="I124" s="193"/>
      <c r="J124" s="194">
        <f>ROUND(I124*H124,2)</f>
        <v>0</v>
      </c>
      <c r="K124" s="195"/>
      <c r="L124" s="40"/>
      <c r="M124" s="196" t="s">
        <v>28</v>
      </c>
      <c r="N124" s="197" t="s">
        <v>44</v>
      </c>
      <c r="O124" s="65"/>
      <c r="P124" s="198">
        <f>O124*H124</f>
        <v>0</v>
      </c>
      <c r="Q124" s="198">
        <v>0</v>
      </c>
      <c r="R124" s="198">
        <f>Q124*H124</f>
        <v>0</v>
      </c>
      <c r="S124" s="198">
        <v>0</v>
      </c>
      <c r="T124" s="199">
        <f>S124*H124</f>
        <v>0</v>
      </c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R124" s="200" t="s">
        <v>124</v>
      </c>
      <c r="AT124" s="200" t="s">
        <v>120</v>
      </c>
      <c r="AU124" s="200" t="s">
        <v>83</v>
      </c>
      <c r="AY124" s="18" t="s">
        <v>118</v>
      </c>
      <c r="BE124" s="201">
        <f>IF(N124="základní",J124,0)</f>
        <v>0</v>
      </c>
      <c r="BF124" s="201">
        <f>IF(N124="snížená",J124,0)</f>
        <v>0</v>
      </c>
      <c r="BG124" s="201">
        <f>IF(N124="zákl. přenesená",J124,0)</f>
        <v>0</v>
      </c>
      <c r="BH124" s="201">
        <f>IF(N124="sníž. přenesená",J124,0)</f>
        <v>0</v>
      </c>
      <c r="BI124" s="201">
        <f>IF(N124="nulová",J124,0)</f>
        <v>0</v>
      </c>
      <c r="BJ124" s="18" t="s">
        <v>77</v>
      </c>
      <c r="BK124" s="201">
        <f>ROUND(I124*H124,2)</f>
        <v>0</v>
      </c>
      <c r="BL124" s="18" t="s">
        <v>124</v>
      </c>
      <c r="BM124" s="200" t="s">
        <v>167</v>
      </c>
    </row>
    <row r="125" spans="1:65" s="13" customFormat="1" ht="11.25">
      <c r="B125" s="202"/>
      <c r="C125" s="203"/>
      <c r="D125" s="204" t="s">
        <v>126</v>
      </c>
      <c r="E125" s="205" t="s">
        <v>28</v>
      </c>
      <c r="F125" s="206" t="s">
        <v>168</v>
      </c>
      <c r="G125" s="203"/>
      <c r="H125" s="205" t="s">
        <v>28</v>
      </c>
      <c r="I125" s="207"/>
      <c r="J125" s="203"/>
      <c r="K125" s="203"/>
      <c r="L125" s="208"/>
      <c r="M125" s="209"/>
      <c r="N125" s="210"/>
      <c r="O125" s="210"/>
      <c r="P125" s="210"/>
      <c r="Q125" s="210"/>
      <c r="R125" s="210"/>
      <c r="S125" s="210"/>
      <c r="T125" s="211"/>
      <c r="AT125" s="212" t="s">
        <v>126</v>
      </c>
      <c r="AU125" s="212" t="s">
        <v>83</v>
      </c>
      <c r="AV125" s="13" t="s">
        <v>77</v>
      </c>
      <c r="AW125" s="13" t="s">
        <v>35</v>
      </c>
      <c r="AX125" s="13" t="s">
        <v>73</v>
      </c>
      <c r="AY125" s="212" t="s">
        <v>118</v>
      </c>
    </row>
    <row r="126" spans="1:65" s="14" customFormat="1" ht="11.25">
      <c r="B126" s="213"/>
      <c r="C126" s="214"/>
      <c r="D126" s="204" t="s">
        <v>126</v>
      </c>
      <c r="E126" s="215" t="s">
        <v>28</v>
      </c>
      <c r="F126" s="216" t="s">
        <v>169</v>
      </c>
      <c r="G126" s="214"/>
      <c r="H126" s="217">
        <v>19.809999999999999</v>
      </c>
      <c r="I126" s="218"/>
      <c r="J126" s="214"/>
      <c r="K126" s="214"/>
      <c r="L126" s="219"/>
      <c r="M126" s="220"/>
      <c r="N126" s="221"/>
      <c r="O126" s="221"/>
      <c r="P126" s="221"/>
      <c r="Q126" s="221"/>
      <c r="R126" s="221"/>
      <c r="S126" s="221"/>
      <c r="T126" s="222"/>
      <c r="AT126" s="223" t="s">
        <v>126</v>
      </c>
      <c r="AU126" s="223" t="s">
        <v>83</v>
      </c>
      <c r="AV126" s="14" t="s">
        <v>83</v>
      </c>
      <c r="AW126" s="14" t="s">
        <v>35</v>
      </c>
      <c r="AX126" s="14" t="s">
        <v>77</v>
      </c>
      <c r="AY126" s="223" t="s">
        <v>118</v>
      </c>
    </row>
    <row r="127" spans="1:65" s="2" customFormat="1" ht="16.5" customHeight="1">
      <c r="A127" s="35"/>
      <c r="B127" s="36"/>
      <c r="C127" s="188" t="s">
        <v>170</v>
      </c>
      <c r="D127" s="188" t="s">
        <v>120</v>
      </c>
      <c r="E127" s="189" t="s">
        <v>171</v>
      </c>
      <c r="F127" s="190" t="s">
        <v>172</v>
      </c>
      <c r="G127" s="191" t="s">
        <v>123</v>
      </c>
      <c r="H127" s="192">
        <v>9.9049999999999994</v>
      </c>
      <c r="I127" s="193"/>
      <c r="J127" s="194">
        <f>ROUND(I127*H127,2)</f>
        <v>0</v>
      </c>
      <c r="K127" s="195"/>
      <c r="L127" s="40"/>
      <c r="M127" s="196" t="s">
        <v>28</v>
      </c>
      <c r="N127" s="197" t="s">
        <v>44</v>
      </c>
      <c r="O127" s="65"/>
      <c r="P127" s="198">
        <f>O127*H127</f>
        <v>0</v>
      </c>
      <c r="Q127" s="198">
        <v>0</v>
      </c>
      <c r="R127" s="198">
        <f>Q127*H127</f>
        <v>0</v>
      </c>
      <c r="S127" s="198">
        <v>0</v>
      </c>
      <c r="T127" s="199">
        <f>S127*H127</f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200" t="s">
        <v>124</v>
      </c>
      <c r="AT127" s="200" t="s">
        <v>120</v>
      </c>
      <c r="AU127" s="200" t="s">
        <v>83</v>
      </c>
      <c r="AY127" s="18" t="s">
        <v>118</v>
      </c>
      <c r="BE127" s="201">
        <f>IF(N127="základní",J127,0)</f>
        <v>0</v>
      </c>
      <c r="BF127" s="201">
        <f>IF(N127="snížená",J127,0)</f>
        <v>0</v>
      </c>
      <c r="BG127" s="201">
        <f>IF(N127="zákl. přenesená",J127,0)</f>
        <v>0</v>
      </c>
      <c r="BH127" s="201">
        <f>IF(N127="sníž. přenesená",J127,0)</f>
        <v>0</v>
      </c>
      <c r="BI127" s="201">
        <f>IF(N127="nulová",J127,0)</f>
        <v>0</v>
      </c>
      <c r="BJ127" s="18" t="s">
        <v>77</v>
      </c>
      <c r="BK127" s="201">
        <f>ROUND(I127*H127,2)</f>
        <v>0</v>
      </c>
      <c r="BL127" s="18" t="s">
        <v>124</v>
      </c>
      <c r="BM127" s="200" t="s">
        <v>173</v>
      </c>
    </row>
    <row r="128" spans="1:65" s="13" customFormat="1" ht="11.25">
      <c r="B128" s="202"/>
      <c r="C128" s="203"/>
      <c r="D128" s="204" t="s">
        <v>126</v>
      </c>
      <c r="E128" s="205" t="s">
        <v>28</v>
      </c>
      <c r="F128" s="206" t="s">
        <v>149</v>
      </c>
      <c r="G128" s="203"/>
      <c r="H128" s="205" t="s">
        <v>28</v>
      </c>
      <c r="I128" s="207"/>
      <c r="J128" s="203"/>
      <c r="K128" s="203"/>
      <c r="L128" s="208"/>
      <c r="M128" s="209"/>
      <c r="N128" s="210"/>
      <c r="O128" s="210"/>
      <c r="P128" s="210"/>
      <c r="Q128" s="210"/>
      <c r="R128" s="210"/>
      <c r="S128" s="210"/>
      <c r="T128" s="211"/>
      <c r="AT128" s="212" t="s">
        <v>126</v>
      </c>
      <c r="AU128" s="212" t="s">
        <v>83</v>
      </c>
      <c r="AV128" s="13" t="s">
        <v>77</v>
      </c>
      <c r="AW128" s="13" t="s">
        <v>35</v>
      </c>
      <c r="AX128" s="13" t="s">
        <v>73</v>
      </c>
      <c r="AY128" s="212" t="s">
        <v>118</v>
      </c>
    </row>
    <row r="129" spans="1:65" s="13" customFormat="1" ht="11.25">
      <c r="B129" s="202"/>
      <c r="C129" s="203"/>
      <c r="D129" s="204" t="s">
        <v>126</v>
      </c>
      <c r="E129" s="205" t="s">
        <v>28</v>
      </c>
      <c r="F129" s="206" t="s">
        <v>168</v>
      </c>
      <c r="G129" s="203"/>
      <c r="H129" s="205" t="s">
        <v>28</v>
      </c>
      <c r="I129" s="207"/>
      <c r="J129" s="203"/>
      <c r="K129" s="203"/>
      <c r="L129" s="208"/>
      <c r="M129" s="209"/>
      <c r="N129" s="210"/>
      <c r="O129" s="210"/>
      <c r="P129" s="210"/>
      <c r="Q129" s="210"/>
      <c r="R129" s="210"/>
      <c r="S129" s="210"/>
      <c r="T129" s="211"/>
      <c r="AT129" s="212" t="s">
        <v>126</v>
      </c>
      <c r="AU129" s="212" t="s">
        <v>83</v>
      </c>
      <c r="AV129" s="13" t="s">
        <v>77</v>
      </c>
      <c r="AW129" s="13" t="s">
        <v>35</v>
      </c>
      <c r="AX129" s="13" t="s">
        <v>73</v>
      </c>
      <c r="AY129" s="212" t="s">
        <v>118</v>
      </c>
    </row>
    <row r="130" spans="1:65" s="14" customFormat="1" ht="11.25">
      <c r="B130" s="213"/>
      <c r="C130" s="214"/>
      <c r="D130" s="204" t="s">
        <v>126</v>
      </c>
      <c r="E130" s="215" t="s">
        <v>28</v>
      </c>
      <c r="F130" s="216" t="s">
        <v>169</v>
      </c>
      <c r="G130" s="214"/>
      <c r="H130" s="217">
        <v>19.809999999999999</v>
      </c>
      <c r="I130" s="218"/>
      <c r="J130" s="214"/>
      <c r="K130" s="214"/>
      <c r="L130" s="219"/>
      <c r="M130" s="220"/>
      <c r="N130" s="221"/>
      <c r="O130" s="221"/>
      <c r="P130" s="221"/>
      <c r="Q130" s="221"/>
      <c r="R130" s="221"/>
      <c r="S130" s="221"/>
      <c r="T130" s="222"/>
      <c r="AT130" s="223" t="s">
        <v>126</v>
      </c>
      <c r="AU130" s="223" t="s">
        <v>83</v>
      </c>
      <c r="AV130" s="14" t="s">
        <v>83</v>
      </c>
      <c r="AW130" s="14" t="s">
        <v>35</v>
      </c>
      <c r="AX130" s="14" t="s">
        <v>77</v>
      </c>
      <c r="AY130" s="223" t="s">
        <v>118</v>
      </c>
    </row>
    <row r="131" spans="1:65" s="14" customFormat="1" ht="11.25">
      <c r="B131" s="213"/>
      <c r="C131" s="214"/>
      <c r="D131" s="204" t="s">
        <v>126</v>
      </c>
      <c r="E131" s="214"/>
      <c r="F131" s="216" t="s">
        <v>174</v>
      </c>
      <c r="G131" s="214"/>
      <c r="H131" s="217">
        <v>9.9049999999999994</v>
      </c>
      <c r="I131" s="218"/>
      <c r="J131" s="214"/>
      <c r="K131" s="214"/>
      <c r="L131" s="219"/>
      <c r="M131" s="220"/>
      <c r="N131" s="221"/>
      <c r="O131" s="221"/>
      <c r="P131" s="221"/>
      <c r="Q131" s="221"/>
      <c r="R131" s="221"/>
      <c r="S131" s="221"/>
      <c r="T131" s="222"/>
      <c r="AT131" s="223" t="s">
        <v>126</v>
      </c>
      <c r="AU131" s="223" t="s">
        <v>83</v>
      </c>
      <c r="AV131" s="14" t="s">
        <v>83</v>
      </c>
      <c r="AW131" s="14" t="s">
        <v>4</v>
      </c>
      <c r="AX131" s="14" t="s">
        <v>77</v>
      </c>
      <c r="AY131" s="223" t="s">
        <v>118</v>
      </c>
    </row>
    <row r="132" spans="1:65" s="2" customFormat="1" ht="21.75" customHeight="1">
      <c r="A132" s="35"/>
      <c r="B132" s="36"/>
      <c r="C132" s="188" t="s">
        <v>175</v>
      </c>
      <c r="D132" s="188" t="s">
        <v>120</v>
      </c>
      <c r="E132" s="189" t="s">
        <v>176</v>
      </c>
      <c r="F132" s="190" t="s">
        <v>177</v>
      </c>
      <c r="G132" s="191" t="s">
        <v>123</v>
      </c>
      <c r="H132" s="192">
        <v>1182.5</v>
      </c>
      <c r="I132" s="193"/>
      <c r="J132" s="194">
        <f>ROUND(I132*H132,2)</f>
        <v>0</v>
      </c>
      <c r="K132" s="195"/>
      <c r="L132" s="40"/>
      <c r="M132" s="196" t="s">
        <v>28</v>
      </c>
      <c r="N132" s="197" t="s">
        <v>44</v>
      </c>
      <c r="O132" s="65"/>
      <c r="P132" s="198">
        <f>O132*H132</f>
        <v>0</v>
      </c>
      <c r="Q132" s="198">
        <v>0</v>
      </c>
      <c r="R132" s="198">
        <f>Q132*H132</f>
        <v>0</v>
      </c>
      <c r="S132" s="198">
        <v>0</v>
      </c>
      <c r="T132" s="199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00" t="s">
        <v>124</v>
      </c>
      <c r="AT132" s="200" t="s">
        <v>120</v>
      </c>
      <c r="AU132" s="200" t="s">
        <v>83</v>
      </c>
      <c r="AY132" s="18" t="s">
        <v>118</v>
      </c>
      <c r="BE132" s="201">
        <f>IF(N132="základní",J132,0)</f>
        <v>0</v>
      </c>
      <c r="BF132" s="201">
        <f>IF(N132="snížená",J132,0)</f>
        <v>0</v>
      </c>
      <c r="BG132" s="201">
        <f>IF(N132="zákl. přenesená",J132,0)</f>
        <v>0</v>
      </c>
      <c r="BH132" s="201">
        <f>IF(N132="sníž. přenesená",J132,0)</f>
        <v>0</v>
      </c>
      <c r="BI132" s="201">
        <f>IF(N132="nulová",J132,0)</f>
        <v>0</v>
      </c>
      <c r="BJ132" s="18" t="s">
        <v>77</v>
      </c>
      <c r="BK132" s="201">
        <f>ROUND(I132*H132,2)</f>
        <v>0</v>
      </c>
      <c r="BL132" s="18" t="s">
        <v>124</v>
      </c>
      <c r="BM132" s="200" t="s">
        <v>178</v>
      </c>
    </row>
    <row r="133" spans="1:65" s="13" customFormat="1" ht="11.25">
      <c r="B133" s="202"/>
      <c r="C133" s="203"/>
      <c r="D133" s="204" t="s">
        <v>126</v>
      </c>
      <c r="E133" s="205" t="s">
        <v>28</v>
      </c>
      <c r="F133" s="206" t="s">
        <v>179</v>
      </c>
      <c r="G133" s="203"/>
      <c r="H133" s="205" t="s">
        <v>28</v>
      </c>
      <c r="I133" s="207"/>
      <c r="J133" s="203"/>
      <c r="K133" s="203"/>
      <c r="L133" s="208"/>
      <c r="M133" s="209"/>
      <c r="N133" s="210"/>
      <c r="O133" s="210"/>
      <c r="P133" s="210"/>
      <c r="Q133" s="210"/>
      <c r="R133" s="210"/>
      <c r="S133" s="210"/>
      <c r="T133" s="211"/>
      <c r="AT133" s="212" t="s">
        <v>126</v>
      </c>
      <c r="AU133" s="212" t="s">
        <v>83</v>
      </c>
      <c r="AV133" s="13" t="s">
        <v>77</v>
      </c>
      <c r="AW133" s="13" t="s">
        <v>35</v>
      </c>
      <c r="AX133" s="13" t="s">
        <v>73</v>
      </c>
      <c r="AY133" s="212" t="s">
        <v>118</v>
      </c>
    </row>
    <row r="134" spans="1:65" s="13" customFormat="1" ht="11.25">
      <c r="B134" s="202"/>
      <c r="C134" s="203"/>
      <c r="D134" s="204" t="s">
        <v>126</v>
      </c>
      <c r="E134" s="205" t="s">
        <v>28</v>
      </c>
      <c r="F134" s="206" t="s">
        <v>180</v>
      </c>
      <c r="G134" s="203"/>
      <c r="H134" s="205" t="s">
        <v>28</v>
      </c>
      <c r="I134" s="207"/>
      <c r="J134" s="203"/>
      <c r="K134" s="203"/>
      <c r="L134" s="208"/>
      <c r="M134" s="209"/>
      <c r="N134" s="210"/>
      <c r="O134" s="210"/>
      <c r="P134" s="210"/>
      <c r="Q134" s="210"/>
      <c r="R134" s="210"/>
      <c r="S134" s="210"/>
      <c r="T134" s="211"/>
      <c r="AT134" s="212" t="s">
        <v>126</v>
      </c>
      <c r="AU134" s="212" t="s">
        <v>83</v>
      </c>
      <c r="AV134" s="13" t="s">
        <v>77</v>
      </c>
      <c r="AW134" s="13" t="s">
        <v>35</v>
      </c>
      <c r="AX134" s="13" t="s">
        <v>73</v>
      </c>
      <c r="AY134" s="212" t="s">
        <v>118</v>
      </c>
    </row>
    <row r="135" spans="1:65" s="14" customFormat="1" ht="11.25">
      <c r="B135" s="213"/>
      <c r="C135" s="214"/>
      <c r="D135" s="204" t="s">
        <v>126</v>
      </c>
      <c r="E135" s="215" t="s">
        <v>28</v>
      </c>
      <c r="F135" s="216" t="s">
        <v>144</v>
      </c>
      <c r="G135" s="214"/>
      <c r="H135" s="217">
        <v>481.25</v>
      </c>
      <c r="I135" s="218"/>
      <c r="J135" s="214"/>
      <c r="K135" s="214"/>
      <c r="L135" s="219"/>
      <c r="M135" s="220"/>
      <c r="N135" s="221"/>
      <c r="O135" s="221"/>
      <c r="P135" s="221"/>
      <c r="Q135" s="221"/>
      <c r="R135" s="221"/>
      <c r="S135" s="221"/>
      <c r="T135" s="222"/>
      <c r="AT135" s="223" t="s">
        <v>126</v>
      </c>
      <c r="AU135" s="223" t="s">
        <v>83</v>
      </c>
      <c r="AV135" s="14" t="s">
        <v>83</v>
      </c>
      <c r="AW135" s="14" t="s">
        <v>35</v>
      </c>
      <c r="AX135" s="14" t="s">
        <v>73</v>
      </c>
      <c r="AY135" s="223" t="s">
        <v>118</v>
      </c>
    </row>
    <row r="136" spans="1:65" s="13" customFormat="1" ht="11.25">
      <c r="B136" s="202"/>
      <c r="C136" s="203"/>
      <c r="D136" s="204" t="s">
        <v>126</v>
      </c>
      <c r="E136" s="205" t="s">
        <v>28</v>
      </c>
      <c r="F136" s="206" t="s">
        <v>181</v>
      </c>
      <c r="G136" s="203"/>
      <c r="H136" s="205" t="s">
        <v>28</v>
      </c>
      <c r="I136" s="207"/>
      <c r="J136" s="203"/>
      <c r="K136" s="203"/>
      <c r="L136" s="208"/>
      <c r="M136" s="209"/>
      <c r="N136" s="210"/>
      <c r="O136" s="210"/>
      <c r="P136" s="210"/>
      <c r="Q136" s="210"/>
      <c r="R136" s="210"/>
      <c r="S136" s="210"/>
      <c r="T136" s="211"/>
      <c r="AT136" s="212" t="s">
        <v>126</v>
      </c>
      <c r="AU136" s="212" t="s">
        <v>83</v>
      </c>
      <c r="AV136" s="13" t="s">
        <v>77</v>
      </c>
      <c r="AW136" s="13" t="s">
        <v>35</v>
      </c>
      <c r="AX136" s="13" t="s">
        <v>73</v>
      </c>
      <c r="AY136" s="212" t="s">
        <v>118</v>
      </c>
    </row>
    <row r="137" spans="1:65" s="14" customFormat="1" ht="11.25">
      <c r="B137" s="213"/>
      <c r="C137" s="214"/>
      <c r="D137" s="204" t="s">
        <v>126</v>
      </c>
      <c r="E137" s="215" t="s">
        <v>28</v>
      </c>
      <c r="F137" s="216" t="s">
        <v>182</v>
      </c>
      <c r="G137" s="214"/>
      <c r="H137" s="217">
        <v>110</v>
      </c>
      <c r="I137" s="218"/>
      <c r="J137" s="214"/>
      <c r="K137" s="214"/>
      <c r="L137" s="219"/>
      <c r="M137" s="220"/>
      <c r="N137" s="221"/>
      <c r="O137" s="221"/>
      <c r="P137" s="221"/>
      <c r="Q137" s="221"/>
      <c r="R137" s="221"/>
      <c r="S137" s="221"/>
      <c r="T137" s="222"/>
      <c r="AT137" s="223" t="s">
        <v>126</v>
      </c>
      <c r="AU137" s="223" t="s">
        <v>83</v>
      </c>
      <c r="AV137" s="14" t="s">
        <v>83</v>
      </c>
      <c r="AW137" s="14" t="s">
        <v>35</v>
      </c>
      <c r="AX137" s="14" t="s">
        <v>73</v>
      </c>
      <c r="AY137" s="223" t="s">
        <v>118</v>
      </c>
    </row>
    <row r="138" spans="1:65" s="15" customFormat="1" ht="11.25">
      <c r="B138" s="227"/>
      <c r="C138" s="228"/>
      <c r="D138" s="204" t="s">
        <v>126</v>
      </c>
      <c r="E138" s="229" t="s">
        <v>28</v>
      </c>
      <c r="F138" s="230" t="s">
        <v>156</v>
      </c>
      <c r="G138" s="228"/>
      <c r="H138" s="231">
        <v>591.25</v>
      </c>
      <c r="I138" s="232"/>
      <c r="J138" s="228"/>
      <c r="K138" s="228"/>
      <c r="L138" s="233"/>
      <c r="M138" s="234"/>
      <c r="N138" s="235"/>
      <c r="O138" s="235"/>
      <c r="P138" s="235"/>
      <c r="Q138" s="235"/>
      <c r="R138" s="235"/>
      <c r="S138" s="235"/>
      <c r="T138" s="236"/>
      <c r="AT138" s="237" t="s">
        <v>126</v>
      </c>
      <c r="AU138" s="237" t="s">
        <v>83</v>
      </c>
      <c r="AV138" s="15" t="s">
        <v>124</v>
      </c>
      <c r="AW138" s="15" t="s">
        <v>35</v>
      </c>
      <c r="AX138" s="15" t="s">
        <v>77</v>
      </c>
      <c r="AY138" s="237" t="s">
        <v>118</v>
      </c>
    </row>
    <row r="139" spans="1:65" s="14" customFormat="1" ht="11.25">
      <c r="B139" s="213"/>
      <c r="C139" s="214"/>
      <c r="D139" s="204" t="s">
        <v>126</v>
      </c>
      <c r="E139" s="214"/>
      <c r="F139" s="216" t="s">
        <v>183</v>
      </c>
      <c r="G139" s="214"/>
      <c r="H139" s="217">
        <v>1182.5</v>
      </c>
      <c r="I139" s="218"/>
      <c r="J139" s="214"/>
      <c r="K139" s="214"/>
      <c r="L139" s="219"/>
      <c r="M139" s="220"/>
      <c r="N139" s="221"/>
      <c r="O139" s="221"/>
      <c r="P139" s="221"/>
      <c r="Q139" s="221"/>
      <c r="R139" s="221"/>
      <c r="S139" s="221"/>
      <c r="T139" s="222"/>
      <c r="AT139" s="223" t="s">
        <v>126</v>
      </c>
      <c r="AU139" s="223" t="s">
        <v>83</v>
      </c>
      <c r="AV139" s="14" t="s">
        <v>83</v>
      </c>
      <c r="AW139" s="14" t="s">
        <v>4</v>
      </c>
      <c r="AX139" s="14" t="s">
        <v>77</v>
      </c>
      <c r="AY139" s="223" t="s">
        <v>118</v>
      </c>
    </row>
    <row r="140" spans="1:65" s="2" customFormat="1" ht="16.5" customHeight="1">
      <c r="A140" s="35"/>
      <c r="B140" s="36"/>
      <c r="C140" s="188" t="s">
        <v>184</v>
      </c>
      <c r="D140" s="188" t="s">
        <v>120</v>
      </c>
      <c r="E140" s="189" t="s">
        <v>185</v>
      </c>
      <c r="F140" s="190" t="s">
        <v>186</v>
      </c>
      <c r="G140" s="191" t="s">
        <v>123</v>
      </c>
      <c r="H140" s="192">
        <v>459.66</v>
      </c>
      <c r="I140" s="193"/>
      <c r="J140" s="194">
        <f>ROUND(I140*H140,2)</f>
        <v>0</v>
      </c>
      <c r="K140" s="195"/>
      <c r="L140" s="40"/>
      <c r="M140" s="196" t="s">
        <v>28</v>
      </c>
      <c r="N140" s="197" t="s">
        <v>44</v>
      </c>
      <c r="O140" s="65"/>
      <c r="P140" s="198">
        <f>O140*H140</f>
        <v>0</v>
      </c>
      <c r="Q140" s="198">
        <v>0</v>
      </c>
      <c r="R140" s="198">
        <f>Q140*H140</f>
        <v>0</v>
      </c>
      <c r="S140" s="198">
        <v>0</v>
      </c>
      <c r="T140" s="199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00" t="s">
        <v>124</v>
      </c>
      <c r="AT140" s="200" t="s">
        <v>120</v>
      </c>
      <c r="AU140" s="200" t="s">
        <v>83</v>
      </c>
      <c r="AY140" s="18" t="s">
        <v>118</v>
      </c>
      <c r="BE140" s="201">
        <f>IF(N140="základní",J140,0)</f>
        <v>0</v>
      </c>
      <c r="BF140" s="201">
        <f>IF(N140="snížená",J140,0)</f>
        <v>0</v>
      </c>
      <c r="BG140" s="201">
        <f>IF(N140="zákl. přenesená",J140,0)</f>
        <v>0</v>
      </c>
      <c r="BH140" s="201">
        <f>IF(N140="sníž. přenesená",J140,0)</f>
        <v>0</v>
      </c>
      <c r="BI140" s="201">
        <f>IF(N140="nulová",J140,0)</f>
        <v>0</v>
      </c>
      <c r="BJ140" s="18" t="s">
        <v>77</v>
      </c>
      <c r="BK140" s="201">
        <f>ROUND(I140*H140,2)</f>
        <v>0</v>
      </c>
      <c r="BL140" s="18" t="s">
        <v>124</v>
      </c>
      <c r="BM140" s="200" t="s">
        <v>187</v>
      </c>
    </row>
    <row r="141" spans="1:65" s="13" customFormat="1" ht="11.25">
      <c r="B141" s="202"/>
      <c r="C141" s="203"/>
      <c r="D141" s="204" t="s">
        <v>126</v>
      </c>
      <c r="E141" s="205" t="s">
        <v>28</v>
      </c>
      <c r="F141" s="206" t="s">
        <v>168</v>
      </c>
      <c r="G141" s="203"/>
      <c r="H141" s="205" t="s">
        <v>28</v>
      </c>
      <c r="I141" s="207"/>
      <c r="J141" s="203"/>
      <c r="K141" s="203"/>
      <c r="L141" s="208"/>
      <c r="M141" s="209"/>
      <c r="N141" s="210"/>
      <c r="O141" s="210"/>
      <c r="P141" s="210"/>
      <c r="Q141" s="210"/>
      <c r="R141" s="210"/>
      <c r="S141" s="210"/>
      <c r="T141" s="211"/>
      <c r="AT141" s="212" t="s">
        <v>126</v>
      </c>
      <c r="AU141" s="212" t="s">
        <v>83</v>
      </c>
      <c r="AV141" s="13" t="s">
        <v>77</v>
      </c>
      <c r="AW141" s="13" t="s">
        <v>35</v>
      </c>
      <c r="AX141" s="13" t="s">
        <v>73</v>
      </c>
      <c r="AY141" s="212" t="s">
        <v>118</v>
      </c>
    </row>
    <row r="142" spans="1:65" s="14" customFormat="1" ht="11.25">
      <c r="B142" s="213"/>
      <c r="C142" s="214"/>
      <c r="D142" s="204" t="s">
        <v>126</v>
      </c>
      <c r="E142" s="215" t="s">
        <v>28</v>
      </c>
      <c r="F142" s="216" t="s">
        <v>169</v>
      </c>
      <c r="G142" s="214"/>
      <c r="H142" s="217">
        <v>19.809999999999999</v>
      </c>
      <c r="I142" s="218"/>
      <c r="J142" s="214"/>
      <c r="K142" s="214"/>
      <c r="L142" s="219"/>
      <c r="M142" s="220"/>
      <c r="N142" s="221"/>
      <c r="O142" s="221"/>
      <c r="P142" s="221"/>
      <c r="Q142" s="221"/>
      <c r="R142" s="221"/>
      <c r="S142" s="221"/>
      <c r="T142" s="222"/>
      <c r="AT142" s="223" t="s">
        <v>126</v>
      </c>
      <c r="AU142" s="223" t="s">
        <v>83</v>
      </c>
      <c r="AV142" s="14" t="s">
        <v>83</v>
      </c>
      <c r="AW142" s="14" t="s">
        <v>35</v>
      </c>
      <c r="AX142" s="14" t="s">
        <v>73</v>
      </c>
      <c r="AY142" s="223" t="s">
        <v>118</v>
      </c>
    </row>
    <row r="143" spans="1:65" s="13" customFormat="1" ht="11.25">
      <c r="B143" s="202"/>
      <c r="C143" s="203"/>
      <c r="D143" s="204" t="s">
        <v>126</v>
      </c>
      <c r="E143" s="205" t="s">
        <v>28</v>
      </c>
      <c r="F143" s="206" t="s">
        <v>188</v>
      </c>
      <c r="G143" s="203"/>
      <c r="H143" s="205" t="s">
        <v>28</v>
      </c>
      <c r="I143" s="207"/>
      <c r="J143" s="203"/>
      <c r="K143" s="203"/>
      <c r="L143" s="208"/>
      <c r="M143" s="209"/>
      <c r="N143" s="210"/>
      <c r="O143" s="210"/>
      <c r="P143" s="210"/>
      <c r="Q143" s="210"/>
      <c r="R143" s="210"/>
      <c r="S143" s="210"/>
      <c r="T143" s="211"/>
      <c r="AT143" s="212" t="s">
        <v>126</v>
      </c>
      <c r="AU143" s="212" t="s">
        <v>83</v>
      </c>
      <c r="AV143" s="13" t="s">
        <v>77</v>
      </c>
      <c r="AW143" s="13" t="s">
        <v>35</v>
      </c>
      <c r="AX143" s="13" t="s">
        <v>73</v>
      </c>
      <c r="AY143" s="212" t="s">
        <v>118</v>
      </c>
    </row>
    <row r="144" spans="1:65" s="14" customFormat="1" ht="11.25">
      <c r="B144" s="213"/>
      <c r="C144" s="214"/>
      <c r="D144" s="204" t="s">
        <v>126</v>
      </c>
      <c r="E144" s="215" t="s">
        <v>28</v>
      </c>
      <c r="F144" s="216" t="s">
        <v>151</v>
      </c>
      <c r="G144" s="214"/>
      <c r="H144" s="217">
        <v>59.6</v>
      </c>
      <c r="I144" s="218"/>
      <c r="J144" s="214"/>
      <c r="K144" s="214"/>
      <c r="L144" s="219"/>
      <c r="M144" s="220"/>
      <c r="N144" s="221"/>
      <c r="O144" s="221"/>
      <c r="P144" s="221"/>
      <c r="Q144" s="221"/>
      <c r="R144" s="221"/>
      <c r="S144" s="221"/>
      <c r="T144" s="222"/>
      <c r="AT144" s="223" t="s">
        <v>126</v>
      </c>
      <c r="AU144" s="223" t="s">
        <v>83</v>
      </c>
      <c r="AV144" s="14" t="s">
        <v>83</v>
      </c>
      <c r="AW144" s="14" t="s">
        <v>35</v>
      </c>
      <c r="AX144" s="14" t="s">
        <v>73</v>
      </c>
      <c r="AY144" s="223" t="s">
        <v>118</v>
      </c>
    </row>
    <row r="145" spans="1:65" s="13" customFormat="1" ht="11.25">
      <c r="B145" s="202"/>
      <c r="C145" s="203"/>
      <c r="D145" s="204" t="s">
        <v>126</v>
      </c>
      <c r="E145" s="205" t="s">
        <v>28</v>
      </c>
      <c r="F145" s="206" t="s">
        <v>189</v>
      </c>
      <c r="G145" s="203"/>
      <c r="H145" s="205" t="s">
        <v>28</v>
      </c>
      <c r="I145" s="207"/>
      <c r="J145" s="203"/>
      <c r="K145" s="203"/>
      <c r="L145" s="208"/>
      <c r="M145" s="209"/>
      <c r="N145" s="210"/>
      <c r="O145" s="210"/>
      <c r="P145" s="210"/>
      <c r="Q145" s="210"/>
      <c r="R145" s="210"/>
      <c r="S145" s="210"/>
      <c r="T145" s="211"/>
      <c r="AT145" s="212" t="s">
        <v>126</v>
      </c>
      <c r="AU145" s="212" t="s">
        <v>83</v>
      </c>
      <c r="AV145" s="13" t="s">
        <v>77</v>
      </c>
      <c r="AW145" s="13" t="s">
        <v>35</v>
      </c>
      <c r="AX145" s="13" t="s">
        <v>73</v>
      </c>
      <c r="AY145" s="212" t="s">
        <v>118</v>
      </c>
    </row>
    <row r="146" spans="1:65" s="14" customFormat="1" ht="11.25">
      <c r="B146" s="213"/>
      <c r="C146" s="214"/>
      <c r="D146" s="204" t="s">
        <v>126</v>
      </c>
      <c r="E146" s="215" t="s">
        <v>28</v>
      </c>
      <c r="F146" s="216" t="s">
        <v>153</v>
      </c>
      <c r="G146" s="214"/>
      <c r="H146" s="217">
        <v>225.25</v>
      </c>
      <c r="I146" s="218"/>
      <c r="J146" s="214"/>
      <c r="K146" s="214"/>
      <c r="L146" s="219"/>
      <c r="M146" s="220"/>
      <c r="N146" s="221"/>
      <c r="O146" s="221"/>
      <c r="P146" s="221"/>
      <c r="Q146" s="221"/>
      <c r="R146" s="221"/>
      <c r="S146" s="221"/>
      <c r="T146" s="222"/>
      <c r="AT146" s="223" t="s">
        <v>126</v>
      </c>
      <c r="AU146" s="223" t="s">
        <v>83</v>
      </c>
      <c r="AV146" s="14" t="s">
        <v>83</v>
      </c>
      <c r="AW146" s="14" t="s">
        <v>35</v>
      </c>
      <c r="AX146" s="14" t="s">
        <v>73</v>
      </c>
      <c r="AY146" s="223" t="s">
        <v>118</v>
      </c>
    </row>
    <row r="147" spans="1:65" s="13" customFormat="1" ht="11.25">
      <c r="B147" s="202"/>
      <c r="C147" s="203"/>
      <c r="D147" s="204" t="s">
        <v>126</v>
      </c>
      <c r="E147" s="205" t="s">
        <v>28</v>
      </c>
      <c r="F147" s="206" t="s">
        <v>154</v>
      </c>
      <c r="G147" s="203"/>
      <c r="H147" s="205" t="s">
        <v>28</v>
      </c>
      <c r="I147" s="207"/>
      <c r="J147" s="203"/>
      <c r="K147" s="203"/>
      <c r="L147" s="208"/>
      <c r="M147" s="209"/>
      <c r="N147" s="210"/>
      <c r="O147" s="210"/>
      <c r="P147" s="210"/>
      <c r="Q147" s="210"/>
      <c r="R147" s="210"/>
      <c r="S147" s="210"/>
      <c r="T147" s="211"/>
      <c r="AT147" s="212" t="s">
        <v>126</v>
      </c>
      <c r="AU147" s="212" t="s">
        <v>83</v>
      </c>
      <c r="AV147" s="13" t="s">
        <v>77</v>
      </c>
      <c r="AW147" s="13" t="s">
        <v>35</v>
      </c>
      <c r="AX147" s="13" t="s">
        <v>73</v>
      </c>
      <c r="AY147" s="212" t="s">
        <v>118</v>
      </c>
    </row>
    <row r="148" spans="1:65" s="14" customFormat="1" ht="11.25">
      <c r="B148" s="213"/>
      <c r="C148" s="214"/>
      <c r="D148" s="204" t="s">
        <v>126</v>
      </c>
      <c r="E148" s="215" t="s">
        <v>28</v>
      </c>
      <c r="F148" s="216" t="s">
        <v>155</v>
      </c>
      <c r="G148" s="214"/>
      <c r="H148" s="217">
        <v>45</v>
      </c>
      <c r="I148" s="218"/>
      <c r="J148" s="214"/>
      <c r="K148" s="214"/>
      <c r="L148" s="219"/>
      <c r="M148" s="220"/>
      <c r="N148" s="221"/>
      <c r="O148" s="221"/>
      <c r="P148" s="221"/>
      <c r="Q148" s="221"/>
      <c r="R148" s="221"/>
      <c r="S148" s="221"/>
      <c r="T148" s="222"/>
      <c r="AT148" s="223" t="s">
        <v>126</v>
      </c>
      <c r="AU148" s="223" t="s">
        <v>83</v>
      </c>
      <c r="AV148" s="14" t="s">
        <v>83</v>
      </c>
      <c r="AW148" s="14" t="s">
        <v>35</v>
      </c>
      <c r="AX148" s="14" t="s">
        <v>73</v>
      </c>
      <c r="AY148" s="223" t="s">
        <v>118</v>
      </c>
    </row>
    <row r="149" spans="1:65" s="13" customFormat="1" ht="11.25">
      <c r="B149" s="202"/>
      <c r="C149" s="203"/>
      <c r="D149" s="204" t="s">
        <v>126</v>
      </c>
      <c r="E149" s="205" t="s">
        <v>28</v>
      </c>
      <c r="F149" s="206" t="s">
        <v>181</v>
      </c>
      <c r="G149" s="203"/>
      <c r="H149" s="205" t="s">
        <v>28</v>
      </c>
      <c r="I149" s="207"/>
      <c r="J149" s="203"/>
      <c r="K149" s="203"/>
      <c r="L149" s="208"/>
      <c r="M149" s="209"/>
      <c r="N149" s="210"/>
      <c r="O149" s="210"/>
      <c r="P149" s="210"/>
      <c r="Q149" s="210"/>
      <c r="R149" s="210"/>
      <c r="S149" s="210"/>
      <c r="T149" s="211"/>
      <c r="AT149" s="212" t="s">
        <v>126</v>
      </c>
      <c r="AU149" s="212" t="s">
        <v>83</v>
      </c>
      <c r="AV149" s="13" t="s">
        <v>77</v>
      </c>
      <c r="AW149" s="13" t="s">
        <v>35</v>
      </c>
      <c r="AX149" s="13" t="s">
        <v>73</v>
      </c>
      <c r="AY149" s="212" t="s">
        <v>118</v>
      </c>
    </row>
    <row r="150" spans="1:65" s="14" customFormat="1" ht="11.25">
      <c r="B150" s="213"/>
      <c r="C150" s="214"/>
      <c r="D150" s="204" t="s">
        <v>126</v>
      </c>
      <c r="E150" s="215" t="s">
        <v>28</v>
      </c>
      <c r="F150" s="216" t="s">
        <v>182</v>
      </c>
      <c r="G150" s="214"/>
      <c r="H150" s="217">
        <v>110</v>
      </c>
      <c r="I150" s="218"/>
      <c r="J150" s="214"/>
      <c r="K150" s="214"/>
      <c r="L150" s="219"/>
      <c r="M150" s="220"/>
      <c r="N150" s="221"/>
      <c r="O150" s="221"/>
      <c r="P150" s="221"/>
      <c r="Q150" s="221"/>
      <c r="R150" s="221"/>
      <c r="S150" s="221"/>
      <c r="T150" s="222"/>
      <c r="AT150" s="223" t="s">
        <v>126</v>
      </c>
      <c r="AU150" s="223" t="s">
        <v>83</v>
      </c>
      <c r="AV150" s="14" t="s">
        <v>83</v>
      </c>
      <c r="AW150" s="14" t="s">
        <v>35</v>
      </c>
      <c r="AX150" s="14" t="s">
        <v>73</v>
      </c>
      <c r="AY150" s="223" t="s">
        <v>118</v>
      </c>
    </row>
    <row r="151" spans="1:65" s="15" customFormat="1" ht="11.25">
      <c r="B151" s="227"/>
      <c r="C151" s="228"/>
      <c r="D151" s="204" t="s">
        <v>126</v>
      </c>
      <c r="E151" s="229" t="s">
        <v>28</v>
      </c>
      <c r="F151" s="230" t="s">
        <v>156</v>
      </c>
      <c r="G151" s="228"/>
      <c r="H151" s="231">
        <v>459.66</v>
      </c>
      <c r="I151" s="232"/>
      <c r="J151" s="228"/>
      <c r="K151" s="228"/>
      <c r="L151" s="233"/>
      <c r="M151" s="234"/>
      <c r="N151" s="235"/>
      <c r="O151" s="235"/>
      <c r="P151" s="235"/>
      <c r="Q151" s="235"/>
      <c r="R151" s="235"/>
      <c r="S151" s="235"/>
      <c r="T151" s="236"/>
      <c r="AT151" s="237" t="s">
        <v>126</v>
      </c>
      <c r="AU151" s="237" t="s">
        <v>83</v>
      </c>
      <c r="AV151" s="15" t="s">
        <v>124</v>
      </c>
      <c r="AW151" s="15" t="s">
        <v>35</v>
      </c>
      <c r="AX151" s="15" t="s">
        <v>77</v>
      </c>
      <c r="AY151" s="237" t="s">
        <v>118</v>
      </c>
    </row>
    <row r="152" spans="1:65" s="2" customFormat="1" ht="16.5" customHeight="1">
      <c r="A152" s="35"/>
      <c r="B152" s="36"/>
      <c r="C152" s="188" t="s">
        <v>190</v>
      </c>
      <c r="D152" s="188" t="s">
        <v>120</v>
      </c>
      <c r="E152" s="189" t="s">
        <v>191</v>
      </c>
      <c r="F152" s="190" t="s">
        <v>192</v>
      </c>
      <c r="G152" s="191" t="s">
        <v>123</v>
      </c>
      <c r="H152" s="192">
        <v>481.25</v>
      </c>
      <c r="I152" s="193"/>
      <c r="J152" s="194">
        <f>ROUND(I152*H152,2)</f>
        <v>0</v>
      </c>
      <c r="K152" s="195"/>
      <c r="L152" s="40"/>
      <c r="M152" s="196" t="s">
        <v>28</v>
      </c>
      <c r="N152" s="197" t="s">
        <v>44</v>
      </c>
      <c r="O152" s="65"/>
      <c r="P152" s="198">
        <f>O152*H152</f>
        <v>0</v>
      </c>
      <c r="Q152" s="198">
        <v>0</v>
      </c>
      <c r="R152" s="198">
        <f>Q152*H152</f>
        <v>0</v>
      </c>
      <c r="S152" s="198">
        <v>0</v>
      </c>
      <c r="T152" s="199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00" t="s">
        <v>124</v>
      </c>
      <c r="AT152" s="200" t="s">
        <v>120</v>
      </c>
      <c r="AU152" s="200" t="s">
        <v>83</v>
      </c>
      <c r="AY152" s="18" t="s">
        <v>118</v>
      </c>
      <c r="BE152" s="201">
        <f>IF(N152="základní",J152,0)</f>
        <v>0</v>
      </c>
      <c r="BF152" s="201">
        <f>IF(N152="snížená",J152,0)</f>
        <v>0</v>
      </c>
      <c r="BG152" s="201">
        <f>IF(N152="zákl. přenesená",J152,0)</f>
        <v>0</v>
      </c>
      <c r="BH152" s="201">
        <f>IF(N152="sníž. přenesená",J152,0)</f>
        <v>0</v>
      </c>
      <c r="BI152" s="201">
        <f>IF(N152="nulová",J152,0)</f>
        <v>0</v>
      </c>
      <c r="BJ152" s="18" t="s">
        <v>77</v>
      </c>
      <c r="BK152" s="201">
        <f>ROUND(I152*H152,2)</f>
        <v>0</v>
      </c>
      <c r="BL152" s="18" t="s">
        <v>124</v>
      </c>
      <c r="BM152" s="200" t="s">
        <v>193</v>
      </c>
    </row>
    <row r="153" spans="1:65" s="13" customFormat="1" ht="11.25">
      <c r="B153" s="202"/>
      <c r="C153" s="203"/>
      <c r="D153" s="204" t="s">
        <v>126</v>
      </c>
      <c r="E153" s="205" t="s">
        <v>28</v>
      </c>
      <c r="F153" s="206" t="s">
        <v>143</v>
      </c>
      <c r="G153" s="203"/>
      <c r="H153" s="205" t="s">
        <v>28</v>
      </c>
      <c r="I153" s="207"/>
      <c r="J153" s="203"/>
      <c r="K153" s="203"/>
      <c r="L153" s="208"/>
      <c r="M153" s="209"/>
      <c r="N153" s="210"/>
      <c r="O153" s="210"/>
      <c r="P153" s="210"/>
      <c r="Q153" s="210"/>
      <c r="R153" s="210"/>
      <c r="S153" s="210"/>
      <c r="T153" s="211"/>
      <c r="AT153" s="212" t="s">
        <v>126</v>
      </c>
      <c r="AU153" s="212" t="s">
        <v>83</v>
      </c>
      <c r="AV153" s="13" t="s">
        <v>77</v>
      </c>
      <c r="AW153" s="13" t="s">
        <v>35</v>
      </c>
      <c r="AX153" s="13" t="s">
        <v>73</v>
      </c>
      <c r="AY153" s="212" t="s">
        <v>118</v>
      </c>
    </row>
    <row r="154" spans="1:65" s="14" customFormat="1" ht="11.25">
      <c r="B154" s="213"/>
      <c r="C154" s="214"/>
      <c r="D154" s="204" t="s">
        <v>126</v>
      </c>
      <c r="E154" s="215" t="s">
        <v>28</v>
      </c>
      <c r="F154" s="216" t="s">
        <v>144</v>
      </c>
      <c r="G154" s="214"/>
      <c r="H154" s="217">
        <v>481.25</v>
      </c>
      <c r="I154" s="218"/>
      <c r="J154" s="214"/>
      <c r="K154" s="214"/>
      <c r="L154" s="219"/>
      <c r="M154" s="220"/>
      <c r="N154" s="221"/>
      <c r="O154" s="221"/>
      <c r="P154" s="221"/>
      <c r="Q154" s="221"/>
      <c r="R154" s="221"/>
      <c r="S154" s="221"/>
      <c r="T154" s="222"/>
      <c r="AT154" s="223" t="s">
        <v>126</v>
      </c>
      <c r="AU154" s="223" t="s">
        <v>83</v>
      </c>
      <c r="AV154" s="14" t="s">
        <v>83</v>
      </c>
      <c r="AW154" s="14" t="s">
        <v>35</v>
      </c>
      <c r="AX154" s="14" t="s">
        <v>73</v>
      </c>
      <c r="AY154" s="223" t="s">
        <v>118</v>
      </c>
    </row>
    <row r="155" spans="1:65" s="15" customFormat="1" ht="11.25">
      <c r="B155" s="227"/>
      <c r="C155" s="228"/>
      <c r="D155" s="204" t="s">
        <v>126</v>
      </c>
      <c r="E155" s="229" t="s">
        <v>28</v>
      </c>
      <c r="F155" s="230" t="s">
        <v>156</v>
      </c>
      <c r="G155" s="228"/>
      <c r="H155" s="231">
        <v>481.25</v>
      </c>
      <c r="I155" s="232"/>
      <c r="J155" s="228"/>
      <c r="K155" s="228"/>
      <c r="L155" s="233"/>
      <c r="M155" s="234"/>
      <c r="N155" s="235"/>
      <c r="O155" s="235"/>
      <c r="P155" s="235"/>
      <c r="Q155" s="235"/>
      <c r="R155" s="235"/>
      <c r="S155" s="235"/>
      <c r="T155" s="236"/>
      <c r="AT155" s="237" t="s">
        <v>126</v>
      </c>
      <c r="AU155" s="237" t="s">
        <v>83</v>
      </c>
      <c r="AV155" s="15" t="s">
        <v>124</v>
      </c>
      <c r="AW155" s="15" t="s">
        <v>35</v>
      </c>
      <c r="AX155" s="15" t="s">
        <v>77</v>
      </c>
      <c r="AY155" s="237" t="s">
        <v>118</v>
      </c>
    </row>
    <row r="156" spans="1:65" s="2" customFormat="1" ht="21.75" customHeight="1">
      <c r="A156" s="35"/>
      <c r="B156" s="36"/>
      <c r="C156" s="188" t="s">
        <v>194</v>
      </c>
      <c r="D156" s="188" t="s">
        <v>120</v>
      </c>
      <c r="E156" s="189" t="s">
        <v>195</v>
      </c>
      <c r="F156" s="190" t="s">
        <v>196</v>
      </c>
      <c r="G156" s="191" t="s">
        <v>123</v>
      </c>
      <c r="H156" s="192">
        <v>54</v>
      </c>
      <c r="I156" s="193"/>
      <c r="J156" s="194">
        <f>ROUND(I156*H156,2)</f>
        <v>0</v>
      </c>
      <c r="K156" s="195"/>
      <c r="L156" s="40"/>
      <c r="M156" s="196" t="s">
        <v>28</v>
      </c>
      <c r="N156" s="197" t="s">
        <v>44</v>
      </c>
      <c r="O156" s="65"/>
      <c r="P156" s="198">
        <f>O156*H156</f>
        <v>0</v>
      </c>
      <c r="Q156" s="198">
        <v>0</v>
      </c>
      <c r="R156" s="198">
        <f>Q156*H156</f>
        <v>0</v>
      </c>
      <c r="S156" s="198">
        <v>0</v>
      </c>
      <c r="T156" s="199">
        <f>S156*H156</f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200" t="s">
        <v>124</v>
      </c>
      <c r="AT156" s="200" t="s">
        <v>120</v>
      </c>
      <c r="AU156" s="200" t="s">
        <v>83</v>
      </c>
      <c r="AY156" s="18" t="s">
        <v>118</v>
      </c>
      <c r="BE156" s="201">
        <f>IF(N156="základní",J156,0)</f>
        <v>0</v>
      </c>
      <c r="BF156" s="201">
        <f>IF(N156="snížená",J156,0)</f>
        <v>0</v>
      </c>
      <c r="BG156" s="201">
        <f>IF(N156="zákl. přenesená",J156,0)</f>
        <v>0</v>
      </c>
      <c r="BH156" s="201">
        <f>IF(N156="sníž. přenesená",J156,0)</f>
        <v>0</v>
      </c>
      <c r="BI156" s="201">
        <f>IF(N156="nulová",J156,0)</f>
        <v>0</v>
      </c>
      <c r="BJ156" s="18" t="s">
        <v>77</v>
      </c>
      <c r="BK156" s="201">
        <f>ROUND(I156*H156,2)</f>
        <v>0</v>
      </c>
      <c r="BL156" s="18" t="s">
        <v>124</v>
      </c>
      <c r="BM156" s="200" t="s">
        <v>197</v>
      </c>
    </row>
    <row r="157" spans="1:65" s="2" customFormat="1" ht="117">
      <c r="A157" s="35"/>
      <c r="B157" s="36"/>
      <c r="C157" s="37"/>
      <c r="D157" s="204" t="s">
        <v>141</v>
      </c>
      <c r="E157" s="37"/>
      <c r="F157" s="224" t="s">
        <v>198</v>
      </c>
      <c r="G157" s="37"/>
      <c r="H157" s="37"/>
      <c r="I157" s="108"/>
      <c r="J157" s="37"/>
      <c r="K157" s="37"/>
      <c r="L157" s="40"/>
      <c r="M157" s="225"/>
      <c r="N157" s="226"/>
      <c r="O157" s="65"/>
      <c r="P157" s="65"/>
      <c r="Q157" s="65"/>
      <c r="R157" s="65"/>
      <c r="S157" s="65"/>
      <c r="T157" s="66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T157" s="18" t="s">
        <v>141</v>
      </c>
      <c r="AU157" s="18" t="s">
        <v>83</v>
      </c>
    </row>
    <row r="158" spans="1:65" s="13" customFormat="1" ht="11.25">
      <c r="B158" s="202"/>
      <c r="C158" s="203"/>
      <c r="D158" s="204" t="s">
        <v>126</v>
      </c>
      <c r="E158" s="205" t="s">
        <v>28</v>
      </c>
      <c r="F158" s="206" t="s">
        <v>199</v>
      </c>
      <c r="G158" s="203"/>
      <c r="H158" s="205" t="s">
        <v>28</v>
      </c>
      <c r="I158" s="207"/>
      <c r="J158" s="203"/>
      <c r="K158" s="203"/>
      <c r="L158" s="208"/>
      <c r="M158" s="209"/>
      <c r="N158" s="210"/>
      <c r="O158" s="210"/>
      <c r="P158" s="210"/>
      <c r="Q158" s="210"/>
      <c r="R158" s="210"/>
      <c r="S158" s="210"/>
      <c r="T158" s="211"/>
      <c r="AT158" s="212" t="s">
        <v>126</v>
      </c>
      <c r="AU158" s="212" t="s">
        <v>83</v>
      </c>
      <c r="AV158" s="13" t="s">
        <v>77</v>
      </c>
      <c r="AW158" s="13" t="s">
        <v>35</v>
      </c>
      <c r="AX158" s="13" t="s">
        <v>73</v>
      </c>
      <c r="AY158" s="212" t="s">
        <v>118</v>
      </c>
    </row>
    <row r="159" spans="1:65" s="14" customFormat="1" ht="11.25">
      <c r="B159" s="213"/>
      <c r="C159" s="214"/>
      <c r="D159" s="204" t="s">
        <v>126</v>
      </c>
      <c r="E159" s="215" t="s">
        <v>28</v>
      </c>
      <c r="F159" s="216" t="s">
        <v>200</v>
      </c>
      <c r="G159" s="214"/>
      <c r="H159" s="217">
        <v>54</v>
      </c>
      <c r="I159" s="218"/>
      <c r="J159" s="214"/>
      <c r="K159" s="214"/>
      <c r="L159" s="219"/>
      <c r="M159" s="220"/>
      <c r="N159" s="221"/>
      <c r="O159" s="221"/>
      <c r="P159" s="221"/>
      <c r="Q159" s="221"/>
      <c r="R159" s="221"/>
      <c r="S159" s="221"/>
      <c r="T159" s="222"/>
      <c r="AT159" s="223" t="s">
        <v>126</v>
      </c>
      <c r="AU159" s="223" t="s">
        <v>83</v>
      </c>
      <c r="AV159" s="14" t="s">
        <v>83</v>
      </c>
      <c r="AW159" s="14" t="s">
        <v>35</v>
      </c>
      <c r="AX159" s="14" t="s">
        <v>77</v>
      </c>
      <c r="AY159" s="223" t="s">
        <v>118</v>
      </c>
    </row>
    <row r="160" spans="1:65" s="2" customFormat="1" ht="16.5" customHeight="1">
      <c r="A160" s="35"/>
      <c r="B160" s="36"/>
      <c r="C160" s="188" t="s">
        <v>201</v>
      </c>
      <c r="D160" s="188" t="s">
        <v>120</v>
      </c>
      <c r="E160" s="189" t="s">
        <v>202</v>
      </c>
      <c r="F160" s="190" t="s">
        <v>203</v>
      </c>
      <c r="G160" s="191" t="s">
        <v>123</v>
      </c>
      <c r="H160" s="192">
        <v>14.41</v>
      </c>
      <c r="I160" s="193"/>
      <c r="J160" s="194">
        <f>ROUND(I160*H160,2)</f>
        <v>0</v>
      </c>
      <c r="K160" s="195"/>
      <c r="L160" s="40"/>
      <c r="M160" s="196" t="s">
        <v>28</v>
      </c>
      <c r="N160" s="197" t="s">
        <v>44</v>
      </c>
      <c r="O160" s="65"/>
      <c r="P160" s="198">
        <f>O160*H160</f>
        <v>0</v>
      </c>
      <c r="Q160" s="198">
        <v>0</v>
      </c>
      <c r="R160" s="198">
        <f>Q160*H160</f>
        <v>0</v>
      </c>
      <c r="S160" s="198">
        <v>0</v>
      </c>
      <c r="T160" s="199">
        <f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200" t="s">
        <v>124</v>
      </c>
      <c r="AT160" s="200" t="s">
        <v>120</v>
      </c>
      <c r="AU160" s="200" t="s">
        <v>83</v>
      </c>
      <c r="AY160" s="18" t="s">
        <v>118</v>
      </c>
      <c r="BE160" s="201">
        <f>IF(N160="základní",J160,0)</f>
        <v>0</v>
      </c>
      <c r="BF160" s="201">
        <f>IF(N160="snížená",J160,0)</f>
        <v>0</v>
      </c>
      <c r="BG160" s="201">
        <f>IF(N160="zákl. přenesená",J160,0)</f>
        <v>0</v>
      </c>
      <c r="BH160" s="201">
        <f>IF(N160="sníž. přenesená",J160,0)</f>
        <v>0</v>
      </c>
      <c r="BI160" s="201">
        <f>IF(N160="nulová",J160,0)</f>
        <v>0</v>
      </c>
      <c r="BJ160" s="18" t="s">
        <v>77</v>
      </c>
      <c r="BK160" s="201">
        <f>ROUND(I160*H160,2)</f>
        <v>0</v>
      </c>
      <c r="BL160" s="18" t="s">
        <v>124</v>
      </c>
      <c r="BM160" s="200" t="s">
        <v>204</v>
      </c>
    </row>
    <row r="161" spans="1:65" s="13" customFormat="1" ht="11.25">
      <c r="B161" s="202"/>
      <c r="C161" s="203"/>
      <c r="D161" s="204" t="s">
        <v>126</v>
      </c>
      <c r="E161" s="205" t="s">
        <v>28</v>
      </c>
      <c r="F161" s="206" t="s">
        <v>168</v>
      </c>
      <c r="G161" s="203"/>
      <c r="H161" s="205" t="s">
        <v>28</v>
      </c>
      <c r="I161" s="207"/>
      <c r="J161" s="203"/>
      <c r="K161" s="203"/>
      <c r="L161" s="208"/>
      <c r="M161" s="209"/>
      <c r="N161" s="210"/>
      <c r="O161" s="210"/>
      <c r="P161" s="210"/>
      <c r="Q161" s="210"/>
      <c r="R161" s="210"/>
      <c r="S161" s="210"/>
      <c r="T161" s="211"/>
      <c r="AT161" s="212" t="s">
        <v>126</v>
      </c>
      <c r="AU161" s="212" t="s">
        <v>83</v>
      </c>
      <c r="AV161" s="13" t="s">
        <v>77</v>
      </c>
      <c r="AW161" s="13" t="s">
        <v>35</v>
      </c>
      <c r="AX161" s="13" t="s">
        <v>73</v>
      </c>
      <c r="AY161" s="212" t="s">
        <v>118</v>
      </c>
    </row>
    <row r="162" spans="1:65" s="14" customFormat="1" ht="11.25">
      <c r="B162" s="213"/>
      <c r="C162" s="214"/>
      <c r="D162" s="204" t="s">
        <v>126</v>
      </c>
      <c r="E162" s="215" t="s">
        <v>28</v>
      </c>
      <c r="F162" s="216" t="s">
        <v>169</v>
      </c>
      <c r="G162" s="214"/>
      <c r="H162" s="217">
        <v>19.809999999999999</v>
      </c>
      <c r="I162" s="218"/>
      <c r="J162" s="214"/>
      <c r="K162" s="214"/>
      <c r="L162" s="219"/>
      <c r="M162" s="220"/>
      <c r="N162" s="221"/>
      <c r="O162" s="221"/>
      <c r="P162" s="221"/>
      <c r="Q162" s="221"/>
      <c r="R162" s="221"/>
      <c r="S162" s="221"/>
      <c r="T162" s="222"/>
      <c r="AT162" s="223" t="s">
        <v>126</v>
      </c>
      <c r="AU162" s="223" t="s">
        <v>83</v>
      </c>
      <c r="AV162" s="14" t="s">
        <v>83</v>
      </c>
      <c r="AW162" s="14" t="s">
        <v>35</v>
      </c>
      <c r="AX162" s="14" t="s">
        <v>73</v>
      </c>
      <c r="AY162" s="223" t="s">
        <v>118</v>
      </c>
    </row>
    <row r="163" spans="1:65" s="13" customFormat="1" ht="11.25">
      <c r="B163" s="202"/>
      <c r="C163" s="203"/>
      <c r="D163" s="204" t="s">
        <v>126</v>
      </c>
      <c r="E163" s="205" t="s">
        <v>28</v>
      </c>
      <c r="F163" s="206" t="s">
        <v>188</v>
      </c>
      <c r="G163" s="203"/>
      <c r="H163" s="205" t="s">
        <v>28</v>
      </c>
      <c r="I163" s="207"/>
      <c r="J163" s="203"/>
      <c r="K163" s="203"/>
      <c r="L163" s="208"/>
      <c r="M163" s="209"/>
      <c r="N163" s="210"/>
      <c r="O163" s="210"/>
      <c r="P163" s="210"/>
      <c r="Q163" s="210"/>
      <c r="R163" s="210"/>
      <c r="S163" s="210"/>
      <c r="T163" s="211"/>
      <c r="AT163" s="212" t="s">
        <v>126</v>
      </c>
      <c r="AU163" s="212" t="s">
        <v>83</v>
      </c>
      <c r="AV163" s="13" t="s">
        <v>77</v>
      </c>
      <c r="AW163" s="13" t="s">
        <v>35</v>
      </c>
      <c r="AX163" s="13" t="s">
        <v>73</v>
      </c>
      <c r="AY163" s="212" t="s">
        <v>118</v>
      </c>
    </row>
    <row r="164" spans="1:65" s="14" customFormat="1" ht="11.25">
      <c r="B164" s="213"/>
      <c r="C164" s="214"/>
      <c r="D164" s="204" t="s">
        <v>126</v>
      </c>
      <c r="E164" s="215" t="s">
        <v>28</v>
      </c>
      <c r="F164" s="216" t="s">
        <v>151</v>
      </c>
      <c r="G164" s="214"/>
      <c r="H164" s="217">
        <v>59.6</v>
      </c>
      <c r="I164" s="218"/>
      <c r="J164" s="214"/>
      <c r="K164" s="214"/>
      <c r="L164" s="219"/>
      <c r="M164" s="220"/>
      <c r="N164" s="221"/>
      <c r="O164" s="221"/>
      <c r="P164" s="221"/>
      <c r="Q164" s="221"/>
      <c r="R164" s="221"/>
      <c r="S164" s="221"/>
      <c r="T164" s="222"/>
      <c r="AT164" s="223" t="s">
        <v>126</v>
      </c>
      <c r="AU164" s="223" t="s">
        <v>83</v>
      </c>
      <c r="AV164" s="14" t="s">
        <v>83</v>
      </c>
      <c r="AW164" s="14" t="s">
        <v>35</v>
      </c>
      <c r="AX164" s="14" t="s">
        <v>73</v>
      </c>
      <c r="AY164" s="223" t="s">
        <v>118</v>
      </c>
    </row>
    <row r="165" spans="1:65" s="13" customFormat="1" ht="11.25">
      <c r="B165" s="202"/>
      <c r="C165" s="203"/>
      <c r="D165" s="204" t="s">
        <v>126</v>
      </c>
      <c r="E165" s="205" t="s">
        <v>28</v>
      </c>
      <c r="F165" s="206" t="s">
        <v>154</v>
      </c>
      <c r="G165" s="203"/>
      <c r="H165" s="205" t="s">
        <v>28</v>
      </c>
      <c r="I165" s="207"/>
      <c r="J165" s="203"/>
      <c r="K165" s="203"/>
      <c r="L165" s="208"/>
      <c r="M165" s="209"/>
      <c r="N165" s="210"/>
      <c r="O165" s="210"/>
      <c r="P165" s="210"/>
      <c r="Q165" s="210"/>
      <c r="R165" s="210"/>
      <c r="S165" s="210"/>
      <c r="T165" s="211"/>
      <c r="AT165" s="212" t="s">
        <v>126</v>
      </c>
      <c r="AU165" s="212" t="s">
        <v>83</v>
      </c>
      <c r="AV165" s="13" t="s">
        <v>77</v>
      </c>
      <c r="AW165" s="13" t="s">
        <v>35</v>
      </c>
      <c r="AX165" s="13" t="s">
        <v>73</v>
      </c>
      <c r="AY165" s="212" t="s">
        <v>118</v>
      </c>
    </row>
    <row r="166" spans="1:65" s="14" customFormat="1" ht="11.25">
      <c r="B166" s="213"/>
      <c r="C166" s="214"/>
      <c r="D166" s="204" t="s">
        <v>126</v>
      </c>
      <c r="E166" s="215" t="s">
        <v>28</v>
      </c>
      <c r="F166" s="216" t="s">
        <v>155</v>
      </c>
      <c r="G166" s="214"/>
      <c r="H166" s="217">
        <v>45</v>
      </c>
      <c r="I166" s="218"/>
      <c r="J166" s="214"/>
      <c r="K166" s="214"/>
      <c r="L166" s="219"/>
      <c r="M166" s="220"/>
      <c r="N166" s="221"/>
      <c r="O166" s="221"/>
      <c r="P166" s="221"/>
      <c r="Q166" s="221"/>
      <c r="R166" s="221"/>
      <c r="S166" s="221"/>
      <c r="T166" s="222"/>
      <c r="AT166" s="223" t="s">
        <v>126</v>
      </c>
      <c r="AU166" s="223" t="s">
        <v>83</v>
      </c>
      <c r="AV166" s="14" t="s">
        <v>83</v>
      </c>
      <c r="AW166" s="14" t="s">
        <v>35</v>
      </c>
      <c r="AX166" s="14" t="s">
        <v>73</v>
      </c>
      <c r="AY166" s="223" t="s">
        <v>118</v>
      </c>
    </row>
    <row r="167" spans="1:65" s="13" customFormat="1" ht="11.25">
      <c r="B167" s="202"/>
      <c r="C167" s="203"/>
      <c r="D167" s="204" t="s">
        <v>126</v>
      </c>
      <c r="E167" s="205" t="s">
        <v>28</v>
      </c>
      <c r="F167" s="206" t="s">
        <v>205</v>
      </c>
      <c r="G167" s="203"/>
      <c r="H167" s="205" t="s">
        <v>28</v>
      </c>
      <c r="I167" s="207"/>
      <c r="J167" s="203"/>
      <c r="K167" s="203"/>
      <c r="L167" s="208"/>
      <c r="M167" s="209"/>
      <c r="N167" s="210"/>
      <c r="O167" s="210"/>
      <c r="P167" s="210"/>
      <c r="Q167" s="210"/>
      <c r="R167" s="210"/>
      <c r="S167" s="210"/>
      <c r="T167" s="211"/>
      <c r="AT167" s="212" t="s">
        <v>126</v>
      </c>
      <c r="AU167" s="212" t="s">
        <v>83</v>
      </c>
      <c r="AV167" s="13" t="s">
        <v>77</v>
      </c>
      <c r="AW167" s="13" t="s">
        <v>35</v>
      </c>
      <c r="AX167" s="13" t="s">
        <v>73</v>
      </c>
      <c r="AY167" s="212" t="s">
        <v>118</v>
      </c>
    </row>
    <row r="168" spans="1:65" s="14" customFormat="1" ht="11.25">
      <c r="B168" s="213"/>
      <c r="C168" s="214"/>
      <c r="D168" s="204" t="s">
        <v>126</v>
      </c>
      <c r="E168" s="215" t="s">
        <v>28</v>
      </c>
      <c r="F168" s="216" t="s">
        <v>206</v>
      </c>
      <c r="G168" s="214"/>
      <c r="H168" s="217">
        <v>-110</v>
      </c>
      <c r="I168" s="218"/>
      <c r="J168" s="214"/>
      <c r="K168" s="214"/>
      <c r="L168" s="219"/>
      <c r="M168" s="220"/>
      <c r="N168" s="221"/>
      <c r="O168" s="221"/>
      <c r="P168" s="221"/>
      <c r="Q168" s="221"/>
      <c r="R168" s="221"/>
      <c r="S168" s="221"/>
      <c r="T168" s="222"/>
      <c r="AT168" s="223" t="s">
        <v>126</v>
      </c>
      <c r="AU168" s="223" t="s">
        <v>83</v>
      </c>
      <c r="AV168" s="14" t="s">
        <v>83</v>
      </c>
      <c r="AW168" s="14" t="s">
        <v>35</v>
      </c>
      <c r="AX168" s="14" t="s">
        <v>73</v>
      </c>
      <c r="AY168" s="223" t="s">
        <v>118</v>
      </c>
    </row>
    <row r="169" spans="1:65" s="15" customFormat="1" ht="11.25">
      <c r="B169" s="227"/>
      <c r="C169" s="228"/>
      <c r="D169" s="204" t="s">
        <v>126</v>
      </c>
      <c r="E169" s="229" t="s">
        <v>28</v>
      </c>
      <c r="F169" s="230" t="s">
        <v>156</v>
      </c>
      <c r="G169" s="228"/>
      <c r="H169" s="231">
        <v>14.41</v>
      </c>
      <c r="I169" s="232"/>
      <c r="J169" s="228"/>
      <c r="K169" s="228"/>
      <c r="L169" s="233"/>
      <c r="M169" s="234"/>
      <c r="N169" s="235"/>
      <c r="O169" s="235"/>
      <c r="P169" s="235"/>
      <c r="Q169" s="235"/>
      <c r="R169" s="235"/>
      <c r="S169" s="235"/>
      <c r="T169" s="236"/>
      <c r="AT169" s="237" t="s">
        <v>126</v>
      </c>
      <c r="AU169" s="237" t="s">
        <v>83</v>
      </c>
      <c r="AV169" s="15" t="s">
        <v>124</v>
      </c>
      <c r="AW169" s="15" t="s">
        <v>35</v>
      </c>
      <c r="AX169" s="15" t="s">
        <v>77</v>
      </c>
      <c r="AY169" s="237" t="s">
        <v>118</v>
      </c>
    </row>
    <row r="170" spans="1:65" s="2" customFormat="1" ht="21.75" customHeight="1">
      <c r="A170" s="35"/>
      <c r="B170" s="36"/>
      <c r="C170" s="188" t="s">
        <v>207</v>
      </c>
      <c r="D170" s="188" t="s">
        <v>120</v>
      </c>
      <c r="E170" s="189" t="s">
        <v>208</v>
      </c>
      <c r="F170" s="190" t="s">
        <v>209</v>
      </c>
      <c r="G170" s="191" t="s">
        <v>210</v>
      </c>
      <c r="H170" s="192">
        <v>27.379000000000001</v>
      </c>
      <c r="I170" s="193"/>
      <c r="J170" s="194">
        <f>ROUND(I170*H170,2)</f>
        <v>0</v>
      </c>
      <c r="K170" s="195"/>
      <c r="L170" s="40"/>
      <c r="M170" s="196" t="s">
        <v>28</v>
      </c>
      <c r="N170" s="197" t="s">
        <v>44</v>
      </c>
      <c r="O170" s="65"/>
      <c r="P170" s="198">
        <f>O170*H170</f>
        <v>0</v>
      </c>
      <c r="Q170" s="198">
        <v>0</v>
      </c>
      <c r="R170" s="198">
        <f>Q170*H170</f>
        <v>0</v>
      </c>
      <c r="S170" s="198">
        <v>0</v>
      </c>
      <c r="T170" s="199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200" t="s">
        <v>124</v>
      </c>
      <c r="AT170" s="200" t="s">
        <v>120</v>
      </c>
      <c r="AU170" s="200" t="s">
        <v>83</v>
      </c>
      <c r="AY170" s="18" t="s">
        <v>118</v>
      </c>
      <c r="BE170" s="201">
        <f>IF(N170="základní",J170,0)</f>
        <v>0</v>
      </c>
      <c r="BF170" s="201">
        <f>IF(N170="snížená",J170,0)</f>
        <v>0</v>
      </c>
      <c r="BG170" s="201">
        <f>IF(N170="zákl. přenesená",J170,0)</f>
        <v>0</v>
      </c>
      <c r="BH170" s="201">
        <f>IF(N170="sníž. přenesená",J170,0)</f>
        <v>0</v>
      </c>
      <c r="BI170" s="201">
        <f>IF(N170="nulová",J170,0)</f>
        <v>0</v>
      </c>
      <c r="BJ170" s="18" t="s">
        <v>77</v>
      </c>
      <c r="BK170" s="201">
        <f>ROUND(I170*H170,2)</f>
        <v>0</v>
      </c>
      <c r="BL170" s="18" t="s">
        <v>124</v>
      </c>
      <c r="BM170" s="200" t="s">
        <v>211</v>
      </c>
    </row>
    <row r="171" spans="1:65" s="13" customFormat="1" ht="11.25">
      <c r="B171" s="202"/>
      <c r="C171" s="203"/>
      <c r="D171" s="204" t="s">
        <v>126</v>
      </c>
      <c r="E171" s="205" t="s">
        <v>28</v>
      </c>
      <c r="F171" s="206" t="s">
        <v>212</v>
      </c>
      <c r="G171" s="203"/>
      <c r="H171" s="205" t="s">
        <v>28</v>
      </c>
      <c r="I171" s="207"/>
      <c r="J171" s="203"/>
      <c r="K171" s="203"/>
      <c r="L171" s="208"/>
      <c r="M171" s="209"/>
      <c r="N171" s="210"/>
      <c r="O171" s="210"/>
      <c r="P171" s="210"/>
      <c r="Q171" s="210"/>
      <c r="R171" s="210"/>
      <c r="S171" s="210"/>
      <c r="T171" s="211"/>
      <c r="AT171" s="212" t="s">
        <v>126</v>
      </c>
      <c r="AU171" s="212" t="s">
        <v>83</v>
      </c>
      <c r="AV171" s="13" t="s">
        <v>77</v>
      </c>
      <c r="AW171" s="13" t="s">
        <v>35</v>
      </c>
      <c r="AX171" s="13" t="s">
        <v>73</v>
      </c>
      <c r="AY171" s="212" t="s">
        <v>118</v>
      </c>
    </row>
    <row r="172" spans="1:65" s="13" customFormat="1" ht="11.25">
      <c r="B172" s="202"/>
      <c r="C172" s="203"/>
      <c r="D172" s="204" t="s">
        <v>126</v>
      </c>
      <c r="E172" s="205" t="s">
        <v>28</v>
      </c>
      <c r="F172" s="206" t="s">
        <v>168</v>
      </c>
      <c r="G172" s="203"/>
      <c r="H172" s="205" t="s">
        <v>28</v>
      </c>
      <c r="I172" s="207"/>
      <c r="J172" s="203"/>
      <c r="K172" s="203"/>
      <c r="L172" s="208"/>
      <c r="M172" s="209"/>
      <c r="N172" s="210"/>
      <c r="O172" s="210"/>
      <c r="P172" s="210"/>
      <c r="Q172" s="210"/>
      <c r="R172" s="210"/>
      <c r="S172" s="210"/>
      <c r="T172" s="211"/>
      <c r="AT172" s="212" t="s">
        <v>126</v>
      </c>
      <c r="AU172" s="212" t="s">
        <v>83</v>
      </c>
      <c r="AV172" s="13" t="s">
        <v>77</v>
      </c>
      <c r="AW172" s="13" t="s">
        <v>35</v>
      </c>
      <c r="AX172" s="13" t="s">
        <v>73</v>
      </c>
      <c r="AY172" s="212" t="s">
        <v>118</v>
      </c>
    </row>
    <row r="173" spans="1:65" s="14" customFormat="1" ht="11.25">
      <c r="B173" s="213"/>
      <c r="C173" s="214"/>
      <c r="D173" s="204" t="s">
        <v>126</v>
      </c>
      <c r="E173" s="215" t="s">
        <v>28</v>
      </c>
      <c r="F173" s="216" t="s">
        <v>169</v>
      </c>
      <c r="G173" s="214"/>
      <c r="H173" s="217">
        <v>19.809999999999999</v>
      </c>
      <c r="I173" s="218"/>
      <c r="J173" s="214"/>
      <c r="K173" s="214"/>
      <c r="L173" s="219"/>
      <c r="M173" s="220"/>
      <c r="N173" s="221"/>
      <c r="O173" s="221"/>
      <c r="P173" s="221"/>
      <c r="Q173" s="221"/>
      <c r="R173" s="221"/>
      <c r="S173" s="221"/>
      <c r="T173" s="222"/>
      <c r="AT173" s="223" t="s">
        <v>126</v>
      </c>
      <c r="AU173" s="223" t="s">
        <v>83</v>
      </c>
      <c r="AV173" s="14" t="s">
        <v>83</v>
      </c>
      <c r="AW173" s="14" t="s">
        <v>35</v>
      </c>
      <c r="AX173" s="14" t="s">
        <v>73</v>
      </c>
      <c r="AY173" s="223" t="s">
        <v>118</v>
      </c>
    </row>
    <row r="174" spans="1:65" s="13" customFormat="1" ht="11.25">
      <c r="B174" s="202"/>
      <c r="C174" s="203"/>
      <c r="D174" s="204" t="s">
        <v>126</v>
      </c>
      <c r="E174" s="205" t="s">
        <v>28</v>
      </c>
      <c r="F174" s="206" t="s">
        <v>188</v>
      </c>
      <c r="G174" s="203"/>
      <c r="H174" s="205" t="s">
        <v>28</v>
      </c>
      <c r="I174" s="207"/>
      <c r="J174" s="203"/>
      <c r="K174" s="203"/>
      <c r="L174" s="208"/>
      <c r="M174" s="209"/>
      <c r="N174" s="210"/>
      <c r="O174" s="210"/>
      <c r="P174" s="210"/>
      <c r="Q174" s="210"/>
      <c r="R174" s="210"/>
      <c r="S174" s="210"/>
      <c r="T174" s="211"/>
      <c r="AT174" s="212" t="s">
        <v>126</v>
      </c>
      <c r="AU174" s="212" t="s">
        <v>83</v>
      </c>
      <c r="AV174" s="13" t="s">
        <v>77</v>
      </c>
      <c r="AW174" s="13" t="s">
        <v>35</v>
      </c>
      <c r="AX174" s="13" t="s">
        <v>73</v>
      </c>
      <c r="AY174" s="212" t="s">
        <v>118</v>
      </c>
    </row>
    <row r="175" spans="1:65" s="14" customFormat="1" ht="11.25">
      <c r="B175" s="213"/>
      <c r="C175" s="214"/>
      <c r="D175" s="204" t="s">
        <v>126</v>
      </c>
      <c r="E175" s="215" t="s">
        <v>28</v>
      </c>
      <c r="F175" s="216" t="s">
        <v>151</v>
      </c>
      <c r="G175" s="214"/>
      <c r="H175" s="217">
        <v>59.6</v>
      </c>
      <c r="I175" s="218"/>
      <c r="J175" s="214"/>
      <c r="K175" s="214"/>
      <c r="L175" s="219"/>
      <c r="M175" s="220"/>
      <c r="N175" s="221"/>
      <c r="O175" s="221"/>
      <c r="P175" s="221"/>
      <c r="Q175" s="221"/>
      <c r="R175" s="221"/>
      <c r="S175" s="221"/>
      <c r="T175" s="222"/>
      <c r="AT175" s="223" t="s">
        <v>126</v>
      </c>
      <c r="AU175" s="223" t="s">
        <v>83</v>
      </c>
      <c r="AV175" s="14" t="s">
        <v>83</v>
      </c>
      <c r="AW175" s="14" t="s">
        <v>35</v>
      </c>
      <c r="AX175" s="14" t="s">
        <v>73</v>
      </c>
      <c r="AY175" s="223" t="s">
        <v>118</v>
      </c>
    </row>
    <row r="176" spans="1:65" s="13" customFormat="1" ht="11.25">
      <c r="B176" s="202"/>
      <c r="C176" s="203"/>
      <c r="D176" s="204" t="s">
        <v>126</v>
      </c>
      <c r="E176" s="205" t="s">
        <v>28</v>
      </c>
      <c r="F176" s="206" t="s">
        <v>154</v>
      </c>
      <c r="G176" s="203"/>
      <c r="H176" s="205" t="s">
        <v>28</v>
      </c>
      <c r="I176" s="207"/>
      <c r="J176" s="203"/>
      <c r="K176" s="203"/>
      <c r="L176" s="208"/>
      <c r="M176" s="209"/>
      <c r="N176" s="210"/>
      <c r="O176" s="210"/>
      <c r="P176" s="210"/>
      <c r="Q176" s="210"/>
      <c r="R176" s="210"/>
      <c r="S176" s="210"/>
      <c r="T176" s="211"/>
      <c r="AT176" s="212" t="s">
        <v>126</v>
      </c>
      <c r="AU176" s="212" t="s">
        <v>83</v>
      </c>
      <c r="AV176" s="13" t="s">
        <v>77</v>
      </c>
      <c r="AW176" s="13" t="s">
        <v>35</v>
      </c>
      <c r="AX176" s="13" t="s">
        <v>73</v>
      </c>
      <c r="AY176" s="212" t="s">
        <v>118</v>
      </c>
    </row>
    <row r="177" spans="1:65" s="14" customFormat="1" ht="11.25">
      <c r="B177" s="213"/>
      <c r="C177" s="214"/>
      <c r="D177" s="204" t="s">
        <v>126</v>
      </c>
      <c r="E177" s="215" t="s">
        <v>28</v>
      </c>
      <c r="F177" s="216" t="s">
        <v>155</v>
      </c>
      <c r="G177" s="214"/>
      <c r="H177" s="217">
        <v>45</v>
      </c>
      <c r="I177" s="218"/>
      <c r="J177" s="214"/>
      <c r="K177" s="214"/>
      <c r="L177" s="219"/>
      <c r="M177" s="220"/>
      <c r="N177" s="221"/>
      <c r="O177" s="221"/>
      <c r="P177" s="221"/>
      <c r="Q177" s="221"/>
      <c r="R177" s="221"/>
      <c r="S177" s="221"/>
      <c r="T177" s="222"/>
      <c r="AT177" s="223" t="s">
        <v>126</v>
      </c>
      <c r="AU177" s="223" t="s">
        <v>83</v>
      </c>
      <c r="AV177" s="14" t="s">
        <v>83</v>
      </c>
      <c r="AW177" s="14" t="s">
        <v>35</v>
      </c>
      <c r="AX177" s="14" t="s">
        <v>73</v>
      </c>
      <c r="AY177" s="223" t="s">
        <v>118</v>
      </c>
    </row>
    <row r="178" spans="1:65" s="13" customFormat="1" ht="11.25">
      <c r="B178" s="202"/>
      <c r="C178" s="203"/>
      <c r="D178" s="204" t="s">
        <v>126</v>
      </c>
      <c r="E178" s="205" t="s">
        <v>28</v>
      </c>
      <c r="F178" s="206" t="s">
        <v>205</v>
      </c>
      <c r="G178" s="203"/>
      <c r="H178" s="205" t="s">
        <v>28</v>
      </c>
      <c r="I178" s="207"/>
      <c r="J178" s="203"/>
      <c r="K178" s="203"/>
      <c r="L178" s="208"/>
      <c r="M178" s="209"/>
      <c r="N178" s="210"/>
      <c r="O178" s="210"/>
      <c r="P178" s="210"/>
      <c r="Q178" s="210"/>
      <c r="R178" s="210"/>
      <c r="S178" s="210"/>
      <c r="T178" s="211"/>
      <c r="AT178" s="212" t="s">
        <v>126</v>
      </c>
      <c r="AU178" s="212" t="s">
        <v>83</v>
      </c>
      <c r="AV178" s="13" t="s">
        <v>77</v>
      </c>
      <c r="AW178" s="13" t="s">
        <v>35</v>
      </c>
      <c r="AX178" s="13" t="s">
        <v>73</v>
      </c>
      <c r="AY178" s="212" t="s">
        <v>118</v>
      </c>
    </row>
    <row r="179" spans="1:65" s="14" customFormat="1" ht="11.25">
      <c r="B179" s="213"/>
      <c r="C179" s="214"/>
      <c r="D179" s="204" t="s">
        <v>126</v>
      </c>
      <c r="E179" s="215" t="s">
        <v>28</v>
      </c>
      <c r="F179" s="216" t="s">
        <v>213</v>
      </c>
      <c r="G179" s="214"/>
      <c r="H179" s="217">
        <v>-110</v>
      </c>
      <c r="I179" s="218"/>
      <c r="J179" s="214"/>
      <c r="K179" s="214"/>
      <c r="L179" s="219"/>
      <c r="M179" s="220"/>
      <c r="N179" s="221"/>
      <c r="O179" s="221"/>
      <c r="P179" s="221"/>
      <c r="Q179" s="221"/>
      <c r="R179" s="221"/>
      <c r="S179" s="221"/>
      <c r="T179" s="222"/>
      <c r="AT179" s="223" t="s">
        <v>126</v>
      </c>
      <c r="AU179" s="223" t="s">
        <v>83</v>
      </c>
      <c r="AV179" s="14" t="s">
        <v>83</v>
      </c>
      <c r="AW179" s="14" t="s">
        <v>35</v>
      </c>
      <c r="AX179" s="14" t="s">
        <v>73</v>
      </c>
      <c r="AY179" s="223" t="s">
        <v>118</v>
      </c>
    </row>
    <row r="180" spans="1:65" s="15" customFormat="1" ht="11.25">
      <c r="B180" s="227"/>
      <c r="C180" s="228"/>
      <c r="D180" s="204" t="s">
        <v>126</v>
      </c>
      <c r="E180" s="229" t="s">
        <v>28</v>
      </c>
      <c r="F180" s="230" t="s">
        <v>156</v>
      </c>
      <c r="G180" s="228"/>
      <c r="H180" s="231">
        <v>14.41</v>
      </c>
      <c r="I180" s="232"/>
      <c r="J180" s="228"/>
      <c r="K180" s="228"/>
      <c r="L180" s="233"/>
      <c r="M180" s="234"/>
      <c r="N180" s="235"/>
      <c r="O180" s="235"/>
      <c r="P180" s="235"/>
      <c r="Q180" s="235"/>
      <c r="R180" s="235"/>
      <c r="S180" s="235"/>
      <c r="T180" s="236"/>
      <c r="AT180" s="237" t="s">
        <v>126</v>
      </c>
      <c r="AU180" s="237" t="s">
        <v>83</v>
      </c>
      <c r="AV180" s="15" t="s">
        <v>124</v>
      </c>
      <c r="AW180" s="15" t="s">
        <v>35</v>
      </c>
      <c r="AX180" s="15" t="s">
        <v>77</v>
      </c>
      <c r="AY180" s="237" t="s">
        <v>118</v>
      </c>
    </row>
    <row r="181" spans="1:65" s="14" customFormat="1" ht="11.25">
      <c r="B181" s="213"/>
      <c r="C181" s="214"/>
      <c r="D181" s="204" t="s">
        <v>126</v>
      </c>
      <c r="E181" s="214"/>
      <c r="F181" s="216" t="s">
        <v>214</v>
      </c>
      <c r="G181" s="214"/>
      <c r="H181" s="217">
        <v>27.379000000000001</v>
      </c>
      <c r="I181" s="218"/>
      <c r="J181" s="214"/>
      <c r="K181" s="214"/>
      <c r="L181" s="219"/>
      <c r="M181" s="220"/>
      <c r="N181" s="221"/>
      <c r="O181" s="221"/>
      <c r="P181" s="221"/>
      <c r="Q181" s="221"/>
      <c r="R181" s="221"/>
      <c r="S181" s="221"/>
      <c r="T181" s="222"/>
      <c r="AT181" s="223" t="s">
        <v>126</v>
      </c>
      <c r="AU181" s="223" t="s">
        <v>83</v>
      </c>
      <c r="AV181" s="14" t="s">
        <v>83</v>
      </c>
      <c r="AW181" s="14" t="s">
        <v>4</v>
      </c>
      <c r="AX181" s="14" t="s">
        <v>77</v>
      </c>
      <c r="AY181" s="223" t="s">
        <v>118</v>
      </c>
    </row>
    <row r="182" spans="1:65" s="2" customFormat="1" ht="21.75" customHeight="1">
      <c r="A182" s="35"/>
      <c r="B182" s="36"/>
      <c r="C182" s="188" t="s">
        <v>8</v>
      </c>
      <c r="D182" s="188" t="s">
        <v>120</v>
      </c>
      <c r="E182" s="189" t="s">
        <v>215</v>
      </c>
      <c r="F182" s="190" t="s">
        <v>216</v>
      </c>
      <c r="G182" s="191" t="s">
        <v>123</v>
      </c>
      <c r="H182" s="192">
        <v>109.8</v>
      </c>
      <c r="I182" s="193"/>
      <c r="J182" s="194">
        <f>ROUND(I182*H182,2)</f>
        <v>0</v>
      </c>
      <c r="K182" s="195"/>
      <c r="L182" s="40"/>
      <c r="M182" s="196" t="s">
        <v>28</v>
      </c>
      <c r="N182" s="197" t="s">
        <v>44</v>
      </c>
      <c r="O182" s="65"/>
      <c r="P182" s="198">
        <f>O182*H182</f>
        <v>0</v>
      </c>
      <c r="Q182" s="198">
        <v>0</v>
      </c>
      <c r="R182" s="198">
        <f>Q182*H182</f>
        <v>0</v>
      </c>
      <c r="S182" s="198">
        <v>0</v>
      </c>
      <c r="T182" s="199">
        <f>S182*H182</f>
        <v>0</v>
      </c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200" t="s">
        <v>124</v>
      </c>
      <c r="AT182" s="200" t="s">
        <v>120</v>
      </c>
      <c r="AU182" s="200" t="s">
        <v>83</v>
      </c>
      <c r="AY182" s="18" t="s">
        <v>118</v>
      </c>
      <c r="BE182" s="201">
        <f>IF(N182="základní",J182,0)</f>
        <v>0</v>
      </c>
      <c r="BF182" s="201">
        <f>IF(N182="snížená",J182,0)</f>
        <v>0</v>
      </c>
      <c r="BG182" s="201">
        <f>IF(N182="zákl. přenesená",J182,0)</f>
        <v>0</v>
      </c>
      <c r="BH182" s="201">
        <f>IF(N182="sníž. přenesená",J182,0)</f>
        <v>0</v>
      </c>
      <c r="BI182" s="201">
        <f>IF(N182="nulová",J182,0)</f>
        <v>0</v>
      </c>
      <c r="BJ182" s="18" t="s">
        <v>77</v>
      </c>
      <c r="BK182" s="201">
        <f>ROUND(I182*H182,2)</f>
        <v>0</v>
      </c>
      <c r="BL182" s="18" t="s">
        <v>124</v>
      </c>
      <c r="BM182" s="200" t="s">
        <v>217</v>
      </c>
    </row>
    <row r="183" spans="1:65" s="2" customFormat="1" ht="117">
      <c r="A183" s="35"/>
      <c r="B183" s="36"/>
      <c r="C183" s="37"/>
      <c r="D183" s="204" t="s">
        <v>141</v>
      </c>
      <c r="E183" s="37"/>
      <c r="F183" s="224" t="s">
        <v>198</v>
      </c>
      <c r="G183" s="37"/>
      <c r="H183" s="37"/>
      <c r="I183" s="108"/>
      <c r="J183" s="37"/>
      <c r="K183" s="37"/>
      <c r="L183" s="40"/>
      <c r="M183" s="225"/>
      <c r="N183" s="226"/>
      <c r="O183" s="65"/>
      <c r="P183" s="65"/>
      <c r="Q183" s="65"/>
      <c r="R183" s="65"/>
      <c r="S183" s="65"/>
      <c r="T183" s="66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T183" s="18" t="s">
        <v>141</v>
      </c>
      <c r="AU183" s="18" t="s">
        <v>83</v>
      </c>
    </row>
    <row r="184" spans="1:65" s="13" customFormat="1" ht="11.25">
      <c r="B184" s="202"/>
      <c r="C184" s="203"/>
      <c r="D184" s="204" t="s">
        <v>126</v>
      </c>
      <c r="E184" s="205" t="s">
        <v>28</v>
      </c>
      <c r="F184" s="206" t="s">
        <v>218</v>
      </c>
      <c r="G184" s="203"/>
      <c r="H184" s="205" t="s">
        <v>28</v>
      </c>
      <c r="I184" s="207"/>
      <c r="J184" s="203"/>
      <c r="K184" s="203"/>
      <c r="L184" s="208"/>
      <c r="M184" s="209"/>
      <c r="N184" s="210"/>
      <c r="O184" s="210"/>
      <c r="P184" s="210"/>
      <c r="Q184" s="210"/>
      <c r="R184" s="210"/>
      <c r="S184" s="210"/>
      <c r="T184" s="211"/>
      <c r="AT184" s="212" t="s">
        <v>126</v>
      </c>
      <c r="AU184" s="212" t="s">
        <v>83</v>
      </c>
      <c r="AV184" s="13" t="s">
        <v>77</v>
      </c>
      <c r="AW184" s="13" t="s">
        <v>35</v>
      </c>
      <c r="AX184" s="13" t="s">
        <v>73</v>
      </c>
      <c r="AY184" s="212" t="s">
        <v>118</v>
      </c>
    </row>
    <row r="185" spans="1:65" s="14" customFormat="1" ht="11.25">
      <c r="B185" s="213"/>
      <c r="C185" s="214"/>
      <c r="D185" s="204" t="s">
        <v>126</v>
      </c>
      <c r="E185" s="215" t="s">
        <v>28</v>
      </c>
      <c r="F185" s="216" t="s">
        <v>219</v>
      </c>
      <c r="G185" s="214"/>
      <c r="H185" s="217">
        <v>109.8</v>
      </c>
      <c r="I185" s="218"/>
      <c r="J185" s="214"/>
      <c r="K185" s="214"/>
      <c r="L185" s="219"/>
      <c r="M185" s="220"/>
      <c r="N185" s="221"/>
      <c r="O185" s="221"/>
      <c r="P185" s="221"/>
      <c r="Q185" s="221"/>
      <c r="R185" s="221"/>
      <c r="S185" s="221"/>
      <c r="T185" s="222"/>
      <c r="AT185" s="223" t="s">
        <v>126</v>
      </c>
      <c r="AU185" s="223" t="s">
        <v>83</v>
      </c>
      <c r="AV185" s="14" t="s">
        <v>83</v>
      </c>
      <c r="AW185" s="14" t="s">
        <v>35</v>
      </c>
      <c r="AX185" s="14" t="s">
        <v>73</v>
      </c>
      <c r="AY185" s="223" t="s">
        <v>118</v>
      </c>
    </row>
    <row r="186" spans="1:65" s="15" customFormat="1" ht="11.25">
      <c r="B186" s="227"/>
      <c r="C186" s="228"/>
      <c r="D186" s="204" t="s">
        <v>126</v>
      </c>
      <c r="E186" s="229" t="s">
        <v>28</v>
      </c>
      <c r="F186" s="230" t="s">
        <v>156</v>
      </c>
      <c r="G186" s="228"/>
      <c r="H186" s="231">
        <v>109.8</v>
      </c>
      <c r="I186" s="232"/>
      <c r="J186" s="228"/>
      <c r="K186" s="228"/>
      <c r="L186" s="233"/>
      <c r="M186" s="234"/>
      <c r="N186" s="235"/>
      <c r="O186" s="235"/>
      <c r="P186" s="235"/>
      <c r="Q186" s="235"/>
      <c r="R186" s="235"/>
      <c r="S186" s="235"/>
      <c r="T186" s="236"/>
      <c r="AT186" s="237" t="s">
        <v>126</v>
      </c>
      <c r="AU186" s="237" t="s">
        <v>83</v>
      </c>
      <c r="AV186" s="15" t="s">
        <v>124</v>
      </c>
      <c r="AW186" s="15" t="s">
        <v>35</v>
      </c>
      <c r="AX186" s="15" t="s">
        <v>77</v>
      </c>
      <c r="AY186" s="237" t="s">
        <v>118</v>
      </c>
    </row>
    <row r="187" spans="1:65" s="2" customFormat="1" ht="21.75" customHeight="1">
      <c r="A187" s="35"/>
      <c r="B187" s="36"/>
      <c r="C187" s="188" t="s">
        <v>220</v>
      </c>
      <c r="D187" s="188" t="s">
        <v>120</v>
      </c>
      <c r="E187" s="189" t="s">
        <v>221</v>
      </c>
      <c r="F187" s="190" t="s">
        <v>222</v>
      </c>
      <c r="G187" s="191" t="s">
        <v>123</v>
      </c>
      <c r="H187" s="192">
        <v>54</v>
      </c>
      <c r="I187" s="193"/>
      <c r="J187" s="194">
        <f>ROUND(I187*H187,2)</f>
        <v>0</v>
      </c>
      <c r="K187" s="195"/>
      <c r="L187" s="40"/>
      <c r="M187" s="196" t="s">
        <v>28</v>
      </c>
      <c r="N187" s="197" t="s">
        <v>44</v>
      </c>
      <c r="O187" s="65"/>
      <c r="P187" s="198">
        <f>O187*H187</f>
        <v>0</v>
      </c>
      <c r="Q187" s="198">
        <v>0</v>
      </c>
      <c r="R187" s="198">
        <f>Q187*H187</f>
        <v>0</v>
      </c>
      <c r="S187" s="198">
        <v>0</v>
      </c>
      <c r="T187" s="199">
        <f>S187*H187</f>
        <v>0</v>
      </c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R187" s="200" t="s">
        <v>124</v>
      </c>
      <c r="AT187" s="200" t="s">
        <v>120</v>
      </c>
      <c r="AU187" s="200" t="s">
        <v>83</v>
      </c>
      <c r="AY187" s="18" t="s">
        <v>118</v>
      </c>
      <c r="BE187" s="201">
        <f>IF(N187="základní",J187,0)</f>
        <v>0</v>
      </c>
      <c r="BF187" s="201">
        <f>IF(N187="snížená",J187,0)</f>
        <v>0</v>
      </c>
      <c r="BG187" s="201">
        <f>IF(N187="zákl. přenesená",J187,0)</f>
        <v>0</v>
      </c>
      <c r="BH187" s="201">
        <f>IF(N187="sníž. přenesená",J187,0)</f>
        <v>0</v>
      </c>
      <c r="BI187" s="201">
        <f>IF(N187="nulová",J187,0)</f>
        <v>0</v>
      </c>
      <c r="BJ187" s="18" t="s">
        <v>77</v>
      </c>
      <c r="BK187" s="201">
        <f>ROUND(I187*H187,2)</f>
        <v>0</v>
      </c>
      <c r="BL187" s="18" t="s">
        <v>124</v>
      </c>
      <c r="BM187" s="200" t="s">
        <v>223</v>
      </c>
    </row>
    <row r="188" spans="1:65" s="2" customFormat="1" ht="126.75">
      <c r="A188" s="35"/>
      <c r="B188" s="36"/>
      <c r="C188" s="37"/>
      <c r="D188" s="204" t="s">
        <v>141</v>
      </c>
      <c r="E188" s="37"/>
      <c r="F188" s="224" t="s">
        <v>224</v>
      </c>
      <c r="G188" s="37"/>
      <c r="H188" s="37"/>
      <c r="I188" s="108"/>
      <c r="J188" s="37"/>
      <c r="K188" s="37"/>
      <c r="L188" s="40"/>
      <c r="M188" s="225"/>
      <c r="N188" s="226"/>
      <c r="O188" s="65"/>
      <c r="P188" s="65"/>
      <c r="Q188" s="65"/>
      <c r="R188" s="65"/>
      <c r="S188" s="65"/>
      <c r="T188" s="66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T188" s="18" t="s">
        <v>141</v>
      </c>
      <c r="AU188" s="18" t="s">
        <v>83</v>
      </c>
    </row>
    <row r="189" spans="1:65" s="13" customFormat="1" ht="11.25">
      <c r="B189" s="202"/>
      <c r="C189" s="203"/>
      <c r="D189" s="204" t="s">
        <v>126</v>
      </c>
      <c r="E189" s="205" t="s">
        <v>28</v>
      </c>
      <c r="F189" s="206" t="s">
        <v>199</v>
      </c>
      <c r="G189" s="203"/>
      <c r="H189" s="205" t="s">
        <v>28</v>
      </c>
      <c r="I189" s="207"/>
      <c r="J189" s="203"/>
      <c r="K189" s="203"/>
      <c r="L189" s="208"/>
      <c r="M189" s="209"/>
      <c r="N189" s="210"/>
      <c r="O189" s="210"/>
      <c r="P189" s="210"/>
      <c r="Q189" s="210"/>
      <c r="R189" s="210"/>
      <c r="S189" s="210"/>
      <c r="T189" s="211"/>
      <c r="AT189" s="212" t="s">
        <v>126</v>
      </c>
      <c r="AU189" s="212" t="s">
        <v>83</v>
      </c>
      <c r="AV189" s="13" t="s">
        <v>77</v>
      </c>
      <c r="AW189" s="13" t="s">
        <v>35</v>
      </c>
      <c r="AX189" s="13" t="s">
        <v>73</v>
      </c>
      <c r="AY189" s="212" t="s">
        <v>118</v>
      </c>
    </row>
    <row r="190" spans="1:65" s="14" customFormat="1" ht="11.25">
      <c r="B190" s="213"/>
      <c r="C190" s="214"/>
      <c r="D190" s="204" t="s">
        <v>126</v>
      </c>
      <c r="E190" s="215" t="s">
        <v>28</v>
      </c>
      <c r="F190" s="216" t="s">
        <v>200</v>
      </c>
      <c r="G190" s="214"/>
      <c r="H190" s="217">
        <v>54</v>
      </c>
      <c r="I190" s="218"/>
      <c r="J190" s="214"/>
      <c r="K190" s="214"/>
      <c r="L190" s="219"/>
      <c r="M190" s="220"/>
      <c r="N190" s="221"/>
      <c r="O190" s="221"/>
      <c r="P190" s="221"/>
      <c r="Q190" s="221"/>
      <c r="R190" s="221"/>
      <c r="S190" s="221"/>
      <c r="T190" s="222"/>
      <c r="AT190" s="223" t="s">
        <v>126</v>
      </c>
      <c r="AU190" s="223" t="s">
        <v>83</v>
      </c>
      <c r="AV190" s="14" t="s">
        <v>83</v>
      </c>
      <c r="AW190" s="14" t="s">
        <v>35</v>
      </c>
      <c r="AX190" s="14" t="s">
        <v>77</v>
      </c>
      <c r="AY190" s="223" t="s">
        <v>118</v>
      </c>
    </row>
    <row r="191" spans="1:65" s="2" customFormat="1" ht="16.5" customHeight="1">
      <c r="A191" s="35"/>
      <c r="B191" s="36"/>
      <c r="C191" s="188" t="s">
        <v>225</v>
      </c>
      <c r="D191" s="188" t="s">
        <v>120</v>
      </c>
      <c r="E191" s="189" t="s">
        <v>226</v>
      </c>
      <c r="F191" s="190" t="s">
        <v>227</v>
      </c>
      <c r="G191" s="191" t="s">
        <v>228</v>
      </c>
      <c r="H191" s="192">
        <v>471</v>
      </c>
      <c r="I191" s="193"/>
      <c r="J191" s="194">
        <f>ROUND(I191*H191,2)</f>
        <v>0</v>
      </c>
      <c r="K191" s="195"/>
      <c r="L191" s="40"/>
      <c r="M191" s="196" t="s">
        <v>28</v>
      </c>
      <c r="N191" s="197" t="s">
        <v>44</v>
      </c>
      <c r="O191" s="65"/>
      <c r="P191" s="198">
        <f>O191*H191</f>
        <v>0</v>
      </c>
      <c r="Q191" s="198">
        <v>0</v>
      </c>
      <c r="R191" s="198">
        <f>Q191*H191</f>
        <v>0</v>
      </c>
      <c r="S191" s="198">
        <v>0</v>
      </c>
      <c r="T191" s="199">
        <f>S191*H191</f>
        <v>0</v>
      </c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200" t="s">
        <v>124</v>
      </c>
      <c r="AT191" s="200" t="s">
        <v>120</v>
      </c>
      <c r="AU191" s="200" t="s">
        <v>83</v>
      </c>
      <c r="AY191" s="18" t="s">
        <v>118</v>
      </c>
      <c r="BE191" s="201">
        <f>IF(N191="základní",J191,0)</f>
        <v>0</v>
      </c>
      <c r="BF191" s="201">
        <f>IF(N191="snížená",J191,0)</f>
        <v>0</v>
      </c>
      <c r="BG191" s="201">
        <f>IF(N191="zákl. přenesená",J191,0)</f>
        <v>0</v>
      </c>
      <c r="BH191" s="201">
        <f>IF(N191="sníž. přenesená",J191,0)</f>
        <v>0</v>
      </c>
      <c r="BI191" s="201">
        <f>IF(N191="nulová",J191,0)</f>
        <v>0</v>
      </c>
      <c r="BJ191" s="18" t="s">
        <v>77</v>
      </c>
      <c r="BK191" s="201">
        <f>ROUND(I191*H191,2)</f>
        <v>0</v>
      </c>
      <c r="BL191" s="18" t="s">
        <v>124</v>
      </c>
      <c r="BM191" s="200" t="s">
        <v>229</v>
      </c>
    </row>
    <row r="192" spans="1:65" s="13" customFormat="1" ht="11.25">
      <c r="B192" s="202"/>
      <c r="C192" s="203"/>
      <c r="D192" s="204" t="s">
        <v>126</v>
      </c>
      <c r="E192" s="205" t="s">
        <v>28</v>
      </c>
      <c r="F192" s="206" t="s">
        <v>230</v>
      </c>
      <c r="G192" s="203"/>
      <c r="H192" s="205" t="s">
        <v>28</v>
      </c>
      <c r="I192" s="207"/>
      <c r="J192" s="203"/>
      <c r="K192" s="203"/>
      <c r="L192" s="208"/>
      <c r="M192" s="209"/>
      <c r="N192" s="210"/>
      <c r="O192" s="210"/>
      <c r="P192" s="210"/>
      <c r="Q192" s="210"/>
      <c r="R192" s="210"/>
      <c r="S192" s="210"/>
      <c r="T192" s="211"/>
      <c r="AT192" s="212" t="s">
        <v>126</v>
      </c>
      <c r="AU192" s="212" t="s">
        <v>83</v>
      </c>
      <c r="AV192" s="13" t="s">
        <v>77</v>
      </c>
      <c r="AW192" s="13" t="s">
        <v>35</v>
      </c>
      <c r="AX192" s="13" t="s">
        <v>73</v>
      </c>
      <c r="AY192" s="212" t="s">
        <v>118</v>
      </c>
    </row>
    <row r="193" spans="1:65" s="14" customFormat="1" ht="11.25">
      <c r="B193" s="213"/>
      <c r="C193" s="214"/>
      <c r="D193" s="204" t="s">
        <v>126</v>
      </c>
      <c r="E193" s="215" t="s">
        <v>28</v>
      </c>
      <c r="F193" s="216" t="s">
        <v>231</v>
      </c>
      <c r="G193" s="214"/>
      <c r="H193" s="217">
        <v>365</v>
      </c>
      <c r="I193" s="218"/>
      <c r="J193" s="214"/>
      <c r="K193" s="214"/>
      <c r="L193" s="219"/>
      <c r="M193" s="220"/>
      <c r="N193" s="221"/>
      <c r="O193" s="221"/>
      <c r="P193" s="221"/>
      <c r="Q193" s="221"/>
      <c r="R193" s="221"/>
      <c r="S193" s="221"/>
      <c r="T193" s="222"/>
      <c r="AT193" s="223" t="s">
        <v>126</v>
      </c>
      <c r="AU193" s="223" t="s">
        <v>83</v>
      </c>
      <c r="AV193" s="14" t="s">
        <v>83</v>
      </c>
      <c r="AW193" s="14" t="s">
        <v>35</v>
      </c>
      <c r="AX193" s="14" t="s">
        <v>73</v>
      </c>
      <c r="AY193" s="223" t="s">
        <v>118</v>
      </c>
    </row>
    <row r="194" spans="1:65" s="13" customFormat="1" ht="11.25">
      <c r="B194" s="202"/>
      <c r="C194" s="203"/>
      <c r="D194" s="204" t="s">
        <v>126</v>
      </c>
      <c r="E194" s="205" t="s">
        <v>28</v>
      </c>
      <c r="F194" s="206" t="s">
        <v>232</v>
      </c>
      <c r="G194" s="203"/>
      <c r="H194" s="205" t="s">
        <v>28</v>
      </c>
      <c r="I194" s="207"/>
      <c r="J194" s="203"/>
      <c r="K194" s="203"/>
      <c r="L194" s="208"/>
      <c r="M194" s="209"/>
      <c r="N194" s="210"/>
      <c r="O194" s="210"/>
      <c r="P194" s="210"/>
      <c r="Q194" s="210"/>
      <c r="R194" s="210"/>
      <c r="S194" s="210"/>
      <c r="T194" s="211"/>
      <c r="AT194" s="212" t="s">
        <v>126</v>
      </c>
      <c r="AU194" s="212" t="s">
        <v>83</v>
      </c>
      <c r="AV194" s="13" t="s">
        <v>77</v>
      </c>
      <c r="AW194" s="13" t="s">
        <v>35</v>
      </c>
      <c r="AX194" s="13" t="s">
        <v>73</v>
      </c>
      <c r="AY194" s="212" t="s">
        <v>118</v>
      </c>
    </row>
    <row r="195" spans="1:65" s="14" customFormat="1" ht="11.25">
      <c r="B195" s="213"/>
      <c r="C195" s="214"/>
      <c r="D195" s="204" t="s">
        <v>126</v>
      </c>
      <c r="E195" s="215" t="s">
        <v>28</v>
      </c>
      <c r="F195" s="216" t="s">
        <v>233</v>
      </c>
      <c r="G195" s="214"/>
      <c r="H195" s="217">
        <v>106</v>
      </c>
      <c r="I195" s="218"/>
      <c r="J195" s="214"/>
      <c r="K195" s="214"/>
      <c r="L195" s="219"/>
      <c r="M195" s="220"/>
      <c r="N195" s="221"/>
      <c r="O195" s="221"/>
      <c r="P195" s="221"/>
      <c r="Q195" s="221"/>
      <c r="R195" s="221"/>
      <c r="S195" s="221"/>
      <c r="T195" s="222"/>
      <c r="AT195" s="223" t="s">
        <v>126</v>
      </c>
      <c r="AU195" s="223" t="s">
        <v>83</v>
      </c>
      <c r="AV195" s="14" t="s">
        <v>83</v>
      </c>
      <c r="AW195" s="14" t="s">
        <v>35</v>
      </c>
      <c r="AX195" s="14" t="s">
        <v>73</v>
      </c>
      <c r="AY195" s="223" t="s">
        <v>118</v>
      </c>
    </row>
    <row r="196" spans="1:65" s="15" customFormat="1" ht="11.25">
      <c r="B196" s="227"/>
      <c r="C196" s="228"/>
      <c r="D196" s="204" t="s">
        <v>126</v>
      </c>
      <c r="E196" s="229" t="s">
        <v>28</v>
      </c>
      <c r="F196" s="230" t="s">
        <v>156</v>
      </c>
      <c r="G196" s="228"/>
      <c r="H196" s="231">
        <v>471</v>
      </c>
      <c r="I196" s="232"/>
      <c r="J196" s="228"/>
      <c r="K196" s="228"/>
      <c r="L196" s="233"/>
      <c r="M196" s="234"/>
      <c r="N196" s="235"/>
      <c r="O196" s="235"/>
      <c r="P196" s="235"/>
      <c r="Q196" s="235"/>
      <c r="R196" s="235"/>
      <c r="S196" s="235"/>
      <c r="T196" s="236"/>
      <c r="AT196" s="237" t="s">
        <v>126</v>
      </c>
      <c r="AU196" s="237" t="s">
        <v>83</v>
      </c>
      <c r="AV196" s="15" t="s">
        <v>124</v>
      </c>
      <c r="AW196" s="15" t="s">
        <v>35</v>
      </c>
      <c r="AX196" s="15" t="s">
        <v>77</v>
      </c>
      <c r="AY196" s="237" t="s">
        <v>118</v>
      </c>
    </row>
    <row r="197" spans="1:65" s="2" customFormat="1" ht="16.5" customHeight="1">
      <c r="A197" s="35"/>
      <c r="B197" s="36"/>
      <c r="C197" s="238" t="s">
        <v>234</v>
      </c>
      <c r="D197" s="238" t="s">
        <v>235</v>
      </c>
      <c r="E197" s="239" t="s">
        <v>236</v>
      </c>
      <c r="F197" s="240" t="s">
        <v>237</v>
      </c>
      <c r="G197" s="241" t="s">
        <v>238</v>
      </c>
      <c r="H197" s="242">
        <v>4.71</v>
      </c>
      <c r="I197" s="243"/>
      <c r="J197" s="244">
        <f>ROUND(I197*H197,2)</f>
        <v>0</v>
      </c>
      <c r="K197" s="245"/>
      <c r="L197" s="246"/>
      <c r="M197" s="247" t="s">
        <v>28</v>
      </c>
      <c r="N197" s="248" t="s">
        <v>44</v>
      </c>
      <c r="O197" s="65"/>
      <c r="P197" s="198">
        <f>O197*H197</f>
        <v>0</v>
      </c>
      <c r="Q197" s="198">
        <v>1E-3</v>
      </c>
      <c r="R197" s="198">
        <f>Q197*H197</f>
        <v>4.7099999999999998E-3</v>
      </c>
      <c r="S197" s="198">
        <v>0</v>
      </c>
      <c r="T197" s="199">
        <f>S197*H197</f>
        <v>0</v>
      </c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R197" s="200" t="s">
        <v>170</v>
      </c>
      <c r="AT197" s="200" t="s">
        <v>235</v>
      </c>
      <c r="AU197" s="200" t="s">
        <v>83</v>
      </c>
      <c r="AY197" s="18" t="s">
        <v>118</v>
      </c>
      <c r="BE197" s="201">
        <f>IF(N197="základní",J197,0)</f>
        <v>0</v>
      </c>
      <c r="BF197" s="201">
        <f>IF(N197="snížená",J197,0)</f>
        <v>0</v>
      </c>
      <c r="BG197" s="201">
        <f>IF(N197="zákl. přenesená",J197,0)</f>
        <v>0</v>
      </c>
      <c r="BH197" s="201">
        <f>IF(N197="sníž. přenesená",J197,0)</f>
        <v>0</v>
      </c>
      <c r="BI197" s="201">
        <f>IF(N197="nulová",J197,0)</f>
        <v>0</v>
      </c>
      <c r="BJ197" s="18" t="s">
        <v>77</v>
      </c>
      <c r="BK197" s="201">
        <f>ROUND(I197*H197,2)</f>
        <v>0</v>
      </c>
      <c r="BL197" s="18" t="s">
        <v>124</v>
      </c>
      <c r="BM197" s="200" t="s">
        <v>239</v>
      </c>
    </row>
    <row r="198" spans="1:65" s="13" customFormat="1" ht="11.25">
      <c r="B198" s="202"/>
      <c r="C198" s="203"/>
      <c r="D198" s="204" t="s">
        <v>126</v>
      </c>
      <c r="E198" s="205" t="s">
        <v>28</v>
      </c>
      <c r="F198" s="206" t="s">
        <v>240</v>
      </c>
      <c r="G198" s="203"/>
      <c r="H198" s="205" t="s">
        <v>28</v>
      </c>
      <c r="I198" s="207"/>
      <c r="J198" s="203"/>
      <c r="K198" s="203"/>
      <c r="L198" s="208"/>
      <c r="M198" s="209"/>
      <c r="N198" s="210"/>
      <c r="O198" s="210"/>
      <c r="P198" s="210"/>
      <c r="Q198" s="210"/>
      <c r="R198" s="210"/>
      <c r="S198" s="210"/>
      <c r="T198" s="211"/>
      <c r="AT198" s="212" t="s">
        <v>126</v>
      </c>
      <c r="AU198" s="212" t="s">
        <v>83</v>
      </c>
      <c r="AV198" s="13" t="s">
        <v>77</v>
      </c>
      <c r="AW198" s="13" t="s">
        <v>35</v>
      </c>
      <c r="AX198" s="13" t="s">
        <v>73</v>
      </c>
      <c r="AY198" s="212" t="s">
        <v>118</v>
      </c>
    </row>
    <row r="199" spans="1:65" s="13" customFormat="1" ht="11.25">
      <c r="B199" s="202"/>
      <c r="C199" s="203"/>
      <c r="D199" s="204" t="s">
        <v>126</v>
      </c>
      <c r="E199" s="205" t="s">
        <v>28</v>
      </c>
      <c r="F199" s="206" t="s">
        <v>241</v>
      </c>
      <c r="G199" s="203"/>
      <c r="H199" s="205" t="s">
        <v>28</v>
      </c>
      <c r="I199" s="207"/>
      <c r="J199" s="203"/>
      <c r="K199" s="203"/>
      <c r="L199" s="208"/>
      <c r="M199" s="209"/>
      <c r="N199" s="210"/>
      <c r="O199" s="210"/>
      <c r="P199" s="210"/>
      <c r="Q199" s="210"/>
      <c r="R199" s="210"/>
      <c r="S199" s="210"/>
      <c r="T199" s="211"/>
      <c r="AT199" s="212" t="s">
        <v>126</v>
      </c>
      <c r="AU199" s="212" t="s">
        <v>83</v>
      </c>
      <c r="AV199" s="13" t="s">
        <v>77</v>
      </c>
      <c r="AW199" s="13" t="s">
        <v>35</v>
      </c>
      <c r="AX199" s="13" t="s">
        <v>73</v>
      </c>
      <c r="AY199" s="212" t="s">
        <v>118</v>
      </c>
    </row>
    <row r="200" spans="1:65" s="14" customFormat="1" ht="11.25">
      <c r="B200" s="213"/>
      <c r="C200" s="214"/>
      <c r="D200" s="204" t="s">
        <v>126</v>
      </c>
      <c r="E200" s="215" t="s">
        <v>28</v>
      </c>
      <c r="F200" s="216" t="s">
        <v>231</v>
      </c>
      <c r="G200" s="214"/>
      <c r="H200" s="217">
        <v>365</v>
      </c>
      <c r="I200" s="218"/>
      <c r="J200" s="214"/>
      <c r="K200" s="214"/>
      <c r="L200" s="219"/>
      <c r="M200" s="220"/>
      <c r="N200" s="221"/>
      <c r="O200" s="221"/>
      <c r="P200" s="221"/>
      <c r="Q200" s="221"/>
      <c r="R200" s="221"/>
      <c r="S200" s="221"/>
      <c r="T200" s="222"/>
      <c r="AT200" s="223" t="s">
        <v>126</v>
      </c>
      <c r="AU200" s="223" t="s">
        <v>83</v>
      </c>
      <c r="AV200" s="14" t="s">
        <v>83</v>
      </c>
      <c r="AW200" s="14" t="s">
        <v>35</v>
      </c>
      <c r="AX200" s="14" t="s">
        <v>73</v>
      </c>
      <c r="AY200" s="223" t="s">
        <v>118</v>
      </c>
    </row>
    <row r="201" spans="1:65" s="13" customFormat="1" ht="11.25">
      <c r="B201" s="202"/>
      <c r="C201" s="203"/>
      <c r="D201" s="204" t="s">
        <v>126</v>
      </c>
      <c r="E201" s="205" t="s">
        <v>28</v>
      </c>
      <c r="F201" s="206" t="s">
        <v>232</v>
      </c>
      <c r="G201" s="203"/>
      <c r="H201" s="205" t="s">
        <v>28</v>
      </c>
      <c r="I201" s="207"/>
      <c r="J201" s="203"/>
      <c r="K201" s="203"/>
      <c r="L201" s="208"/>
      <c r="M201" s="209"/>
      <c r="N201" s="210"/>
      <c r="O201" s="210"/>
      <c r="P201" s="210"/>
      <c r="Q201" s="210"/>
      <c r="R201" s="210"/>
      <c r="S201" s="210"/>
      <c r="T201" s="211"/>
      <c r="AT201" s="212" t="s">
        <v>126</v>
      </c>
      <c r="AU201" s="212" t="s">
        <v>83</v>
      </c>
      <c r="AV201" s="13" t="s">
        <v>77</v>
      </c>
      <c r="AW201" s="13" t="s">
        <v>35</v>
      </c>
      <c r="AX201" s="13" t="s">
        <v>73</v>
      </c>
      <c r="AY201" s="212" t="s">
        <v>118</v>
      </c>
    </row>
    <row r="202" spans="1:65" s="14" customFormat="1" ht="11.25">
      <c r="B202" s="213"/>
      <c r="C202" s="214"/>
      <c r="D202" s="204" t="s">
        <v>126</v>
      </c>
      <c r="E202" s="215" t="s">
        <v>28</v>
      </c>
      <c r="F202" s="216" t="s">
        <v>233</v>
      </c>
      <c r="G202" s="214"/>
      <c r="H202" s="217">
        <v>106</v>
      </c>
      <c r="I202" s="218"/>
      <c r="J202" s="214"/>
      <c r="K202" s="214"/>
      <c r="L202" s="219"/>
      <c r="M202" s="220"/>
      <c r="N202" s="221"/>
      <c r="O202" s="221"/>
      <c r="P202" s="221"/>
      <c r="Q202" s="221"/>
      <c r="R202" s="221"/>
      <c r="S202" s="221"/>
      <c r="T202" s="222"/>
      <c r="AT202" s="223" t="s">
        <v>126</v>
      </c>
      <c r="AU202" s="223" t="s">
        <v>83</v>
      </c>
      <c r="AV202" s="14" t="s">
        <v>83</v>
      </c>
      <c r="AW202" s="14" t="s">
        <v>35</v>
      </c>
      <c r="AX202" s="14" t="s">
        <v>73</v>
      </c>
      <c r="AY202" s="223" t="s">
        <v>118</v>
      </c>
    </row>
    <row r="203" spans="1:65" s="15" customFormat="1" ht="11.25">
      <c r="B203" s="227"/>
      <c r="C203" s="228"/>
      <c r="D203" s="204" t="s">
        <v>126</v>
      </c>
      <c r="E203" s="229" t="s">
        <v>28</v>
      </c>
      <c r="F203" s="230" t="s">
        <v>156</v>
      </c>
      <c r="G203" s="228"/>
      <c r="H203" s="231">
        <v>471</v>
      </c>
      <c r="I203" s="232"/>
      <c r="J203" s="228"/>
      <c r="K203" s="228"/>
      <c r="L203" s="233"/>
      <c r="M203" s="234"/>
      <c r="N203" s="235"/>
      <c r="O203" s="235"/>
      <c r="P203" s="235"/>
      <c r="Q203" s="235"/>
      <c r="R203" s="235"/>
      <c r="S203" s="235"/>
      <c r="T203" s="236"/>
      <c r="AT203" s="237" t="s">
        <v>126</v>
      </c>
      <c r="AU203" s="237" t="s">
        <v>83</v>
      </c>
      <c r="AV203" s="15" t="s">
        <v>124</v>
      </c>
      <c r="AW203" s="15" t="s">
        <v>35</v>
      </c>
      <c r="AX203" s="15" t="s">
        <v>77</v>
      </c>
      <c r="AY203" s="237" t="s">
        <v>118</v>
      </c>
    </row>
    <row r="204" spans="1:65" s="14" customFormat="1" ht="11.25">
      <c r="B204" s="213"/>
      <c r="C204" s="214"/>
      <c r="D204" s="204" t="s">
        <v>126</v>
      </c>
      <c r="E204" s="214"/>
      <c r="F204" s="216" t="s">
        <v>242</v>
      </c>
      <c r="G204" s="214"/>
      <c r="H204" s="217">
        <v>4.71</v>
      </c>
      <c r="I204" s="218"/>
      <c r="J204" s="214"/>
      <c r="K204" s="214"/>
      <c r="L204" s="219"/>
      <c r="M204" s="220"/>
      <c r="N204" s="221"/>
      <c r="O204" s="221"/>
      <c r="P204" s="221"/>
      <c r="Q204" s="221"/>
      <c r="R204" s="221"/>
      <c r="S204" s="221"/>
      <c r="T204" s="222"/>
      <c r="AT204" s="223" t="s">
        <v>126</v>
      </c>
      <c r="AU204" s="223" t="s">
        <v>83</v>
      </c>
      <c r="AV204" s="14" t="s">
        <v>83</v>
      </c>
      <c r="AW204" s="14" t="s">
        <v>4</v>
      </c>
      <c r="AX204" s="14" t="s">
        <v>77</v>
      </c>
      <c r="AY204" s="223" t="s">
        <v>118</v>
      </c>
    </row>
    <row r="205" spans="1:65" s="2" customFormat="1" ht="16.5" customHeight="1">
      <c r="A205" s="35"/>
      <c r="B205" s="36"/>
      <c r="C205" s="188" t="s">
        <v>243</v>
      </c>
      <c r="D205" s="188" t="s">
        <v>120</v>
      </c>
      <c r="E205" s="189" t="s">
        <v>244</v>
      </c>
      <c r="F205" s="190" t="s">
        <v>245</v>
      </c>
      <c r="G205" s="191" t="s">
        <v>228</v>
      </c>
      <c r="H205" s="192">
        <v>1465.2</v>
      </c>
      <c r="I205" s="193"/>
      <c r="J205" s="194">
        <f>ROUND(I205*H205,2)</f>
        <v>0</v>
      </c>
      <c r="K205" s="195"/>
      <c r="L205" s="40"/>
      <c r="M205" s="196" t="s">
        <v>28</v>
      </c>
      <c r="N205" s="197" t="s">
        <v>44</v>
      </c>
      <c r="O205" s="65"/>
      <c r="P205" s="198">
        <f>O205*H205</f>
        <v>0</v>
      </c>
      <c r="Q205" s="198">
        <v>0</v>
      </c>
      <c r="R205" s="198">
        <f>Q205*H205</f>
        <v>0</v>
      </c>
      <c r="S205" s="198">
        <v>0</v>
      </c>
      <c r="T205" s="199">
        <f>S205*H205</f>
        <v>0</v>
      </c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R205" s="200" t="s">
        <v>124</v>
      </c>
      <c r="AT205" s="200" t="s">
        <v>120</v>
      </c>
      <c r="AU205" s="200" t="s">
        <v>83</v>
      </c>
      <c r="AY205" s="18" t="s">
        <v>118</v>
      </c>
      <c r="BE205" s="201">
        <f>IF(N205="základní",J205,0)</f>
        <v>0</v>
      </c>
      <c r="BF205" s="201">
        <f>IF(N205="snížená",J205,0)</f>
        <v>0</v>
      </c>
      <c r="BG205" s="201">
        <f>IF(N205="zákl. přenesená",J205,0)</f>
        <v>0</v>
      </c>
      <c r="BH205" s="201">
        <f>IF(N205="sníž. přenesená",J205,0)</f>
        <v>0</v>
      </c>
      <c r="BI205" s="201">
        <f>IF(N205="nulová",J205,0)</f>
        <v>0</v>
      </c>
      <c r="BJ205" s="18" t="s">
        <v>77</v>
      </c>
      <c r="BK205" s="201">
        <f>ROUND(I205*H205,2)</f>
        <v>0</v>
      </c>
      <c r="BL205" s="18" t="s">
        <v>124</v>
      </c>
      <c r="BM205" s="200" t="s">
        <v>246</v>
      </c>
    </row>
    <row r="206" spans="1:65" s="13" customFormat="1" ht="11.25">
      <c r="B206" s="202"/>
      <c r="C206" s="203"/>
      <c r="D206" s="204" t="s">
        <v>126</v>
      </c>
      <c r="E206" s="205" t="s">
        <v>28</v>
      </c>
      <c r="F206" s="206" t="s">
        <v>247</v>
      </c>
      <c r="G206" s="203"/>
      <c r="H206" s="205" t="s">
        <v>28</v>
      </c>
      <c r="I206" s="207"/>
      <c r="J206" s="203"/>
      <c r="K206" s="203"/>
      <c r="L206" s="208"/>
      <c r="M206" s="209"/>
      <c r="N206" s="210"/>
      <c r="O206" s="210"/>
      <c r="P206" s="210"/>
      <c r="Q206" s="210"/>
      <c r="R206" s="210"/>
      <c r="S206" s="210"/>
      <c r="T206" s="211"/>
      <c r="AT206" s="212" t="s">
        <v>126</v>
      </c>
      <c r="AU206" s="212" t="s">
        <v>83</v>
      </c>
      <c r="AV206" s="13" t="s">
        <v>77</v>
      </c>
      <c r="AW206" s="13" t="s">
        <v>35</v>
      </c>
      <c r="AX206" s="13" t="s">
        <v>73</v>
      </c>
      <c r="AY206" s="212" t="s">
        <v>118</v>
      </c>
    </row>
    <row r="207" spans="1:65" s="13" customFormat="1" ht="11.25">
      <c r="B207" s="202"/>
      <c r="C207" s="203"/>
      <c r="D207" s="204" t="s">
        <v>126</v>
      </c>
      <c r="E207" s="205" t="s">
        <v>28</v>
      </c>
      <c r="F207" s="206" t="s">
        <v>248</v>
      </c>
      <c r="G207" s="203"/>
      <c r="H207" s="205" t="s">
        <v>28</v>
      </c>
      <c r="I207" s="207"/>
      <c r="J207" s="203"/>
      <c r="K207" s="203"/>
      <c r="L207" s="208"/>
      <c r="M207" s="209"/>
      <c r="N207" s="210"/>
      <c r="O207" s="210"/>
      <c r="P207" s="210"/>
      <c r="Q207" s="210"/>
      <c r="R207" s="210"/>
      <c r="S207" s="210"/>
      <c r="T207" s="211"/>
      <c r="AT207" s="212" t="s">
        <v>126</v>
      </c>
      <c r="AU207" s="212" t="s">
        <v>83</v>
      </c>
      <c r="AV207" s="13" t="s">
        <v>77</v>
      </c>
      <c r="AW207" s="13" t="s">
        <v>35</v>
      </c>
      <c r="AX207" s="13" t="s">
        <v>73</v>
      </c>
      <c r="AY207" s="212" t="s">
        <v>118</v>
      </c>
    </row>
    <row r="208" spans="1:65" s="14" customFormat="1" ht="11.25">
      <c r="B208" s="213"/>
      <c r="C208" s="214"/>
      <c r="D208" s="204" t="s">
        <v>126</v>
      </c>
      <c r="E208" s="215" t="s">
        <v>28</v>
      </c>
      <c r="F208" s="216" t="s">
        <v>249</v>
      </c>
      <c r="G208" s="214"/>
      <c r="H208" s="217">
        <v>1332</v>
      </c>
      <c r="I208" s="218"/>
      <c r="J208" s="214"/>
      <c r="K208" s="214"/>
      <c r="L208" s="219"/>
      <c r="M208" s="220"/>
      <c r="N208" s="221"/>
      <c r="O208" s="221"/>
      <c r="P208" s="221"/>
      <c r="Q208" s="221"/>
      <c r="R208" s="221"/>
      <c r="S208" s="221"/>
      <c r="T208" s="222"/>
      <c r="AT208" s="223" t="s">
        <v>126</v>
      </c>
      <c r="AU208" s="223" t="s">
        <v>83</v>
      </c>
      <c r="AV208" s="14" t="s">
        <v>83</v>
      </c>
      <c r="AW208" s="14" t="s">
        <v>35</v>
      </c>
      <c r="AX208" s="14" t="s">
        <v>77</v>
      </c>
      <c r="AY208" s="223" t="s">
        <v>118</v>
      </c>
    </row>
    <row r="209" spans="1:65" s="14" customFormat="1" ht="11.25">
      <c r="B209" s="213"/>
      <c r="C209" s="214"/>
      <c r="D209" s="204" t="s">
        <v>126</v>
      </c>
      <c r="E209" s="214"/>
      <c r="F209" s="216" t="s">
        <v>250</v>
      </c>
      <c r="G209" s="214"/>
      <c r="H209" s="217">
        <v>1465.2</v>
      </c>
      <c r="I209" s="218"/>
      <c r="J209" s="214"/>
      <c r="K209" s="214"/>
      <c r="L209" s="219"/>
      <c r="M209" s="220"/>
      <c r="N209" s="221"/>
      <c r="O209" s="221"/>
      <c r="P209" s="221"/>
      <c r="Q209" s="221"/>
      <c r="R209" s="221"/>
      <c r="S209" s="221"/>
      <c r="T209" s="222"/>
      <c r="AT209" s="223" t="s">
        <v>126</v>
      </c>
      <c r="AU209" s="223" t="s">
        <v>83</v>
      </c>
      <c r="AV209" s="14" t="s">
        <v>83</v>
      </c>
      <c r="AW209" s="14" t="s">
        <v>4</v>
      </c>
      <c r="AX209" s="14" t="s">
        <v>77</v>
      </c>
      <c r="AY209" s="223" t="s">
        <v>118</v>
      </c>
    </row>
    <row r="210" spans="1:65" s="2" customFormat="1" ht="21.75" customHeight="1">
      <c r="A210" s="35"/>
      <c r="B210" s="36"/>
      <c r="C210" s="188" t="s">
        <v>251</v>
      </c>
      <c r="D210" s="188" t="s">
        <v>120</v>
      </c>
      <c r="E210" s="189" t="s">
        <v>252</v>
      </c>
      <c r="F210" s="190" t="s">
        <v>253</v>
      </c>
      <c r="G210" s="191" t="s">
        <v>228</v>
      </c>
      <c r="H210" s="192">
        <v>471</v>
      </c>
      <c r="I210" s="193"/>
      <c r="J210" s="194">
        <f>ROUND(I210*H210,2)</f>
        <v>0</v>
      </c>
      <c r="K210" s="195"/>
      <c r="L210" s="40"/>
      <c r="M210" s="196" t="s">
        <v>28</v>
      </c>
      <c r="N210" s="197" t="s">
        <v>44</v>
      </c>
      <c r="O210" s="65"/>
      <c r="P210" s="198">
        <f>O210*H210</f>
        <v>0</v>
      </c>
      <c r="Q210" s="198">
        <v>0</v>
      </c>
      <c r="R210" s="198">
        <f>Q210*H210</f>
        <v>0</v>
      </c>
      <c r="S210" s="198">
        <v>0</v>
      </c>
      <c r="T210" s="199">
        <f>S210*H210</f>
        <v>0</v>
      </c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R210" s="200" t="s">
        <v>124</v>
      </c>
      <c r="AT210" s="200" t="s">
        <v>120</v>
      </c>
      <c r="AU210" s="200" t="s">
        <v>83</v>
      </c>
      <c r="AY210" s="18" t="s">
        <v>118</v>
      </c>
      <c r="BE210" s="201">
        <f>IF(N210="základní",J210,0)</f>
        <v>0</v>
      </c>
      <c r="BF210" s="201">
        <f>IF(N210="snížená",J210,0)</f>
        <v>0</v>
      </c>
      <c r="BG210" s="201">
        <f>IF(N210="zákl. přenesená",J210,0)</f>
        <v>0</v>
      </c>
      <c r="BH210" s="201">
        <f>IF(N210="sníž. přenesená",J210,0)</f>
        <v>0</v>
      </c>
      <c r="BI210" s="201">
        <f>IF(N210="nulová",J210,0)</f>
        <v>0</v>
      </c>
      <c r="BJ210" s="18" t="s">
        <v>77</v>
      </c>
      <c r="BK210" s="201">
        <f>ROUND(I210*H210,2)</f>
        <v>0</v>
      </c>
      <c r="BL210" s="18" t="s">
        <v>124</v>
      </c>
      <c r="BM210" s="200" t="s">
        <v>254</v>
      </c>
    </row>
    <row r="211" spans="1:65" s="2" customFormat="1" ht="48.75">
      <c r="A211" s="35"/>
      <c r="B211" s="36"/>
      <c r="C211" s="37"/>
      <c r="D211" s="204" t="s">
        <v>141</v>
      </c>
      <c r="E211" s="37"/>
      <c r="F211" s="224" t="s">
        <v>255</v>
      </c>
      <c r="G211" s="37"/>
      <c r="H211" s="37"/>
      <c r="I211" s="108"/>
      <c r="J211" s="37"/>
      <c r="K211" s="37"/>
      <c r="L211" s="40"/>
      <c r="M211" s="225"/>
      <c r="N211" s="226"/>
      <c r="O211" s="65"/>
      <c r="P211" s="65"/>
      <c r="Q211" s="65"/>
      <c r="R211" s="65"/>
      <c r="S211" s="65"/>
      <c r="T211" s="66"/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T211" s="18" t="s">
        <v>141</v>
      </c>
      <c r="AU211" s="18" t="s">
        <v>83</v>
      </c>
    </row>
    <row r="212" spans="1:65" s="13" customFormat="1" ht="11.25">
      <c r="B212" s="202"/>
      <c r="C212" s="203"/>
      <c r="D212" s="204" t="s">
        <v>126</v>
      </c>
      <c r="E212" s="205" t="s">
        <v>28</v>
      </c>
      <c r="F212" s="206" t="s">
        <v>230</v>
      </c>
      <c r="G212" s="203"/>
      <c r="H212" s="205" t="s">
        <v>28</v>
      </c>
      <c r="I212" s="207"/>
      <c r="J212" s="203"/>
      <c r="K212" s="203"/>
      <c r="L212" s="208"/>
      <c r="M212" s="209"/>
      <c r="N212" s="210"/>
      <c r="O212" s="210"/>
      <c r="P212" s="210"/>
      <c r="Q212" s="210"/>
      <c r="R212" s="210"/>
      <c r="S212" s="210"/>
      <c r="T212" s="211"/>
      <c r="AT212" s="212" t="s">
        <v>126</v>
      </c>
      <c r="AU212" s="212" t="s">
        <v>83</v>
      </c>
      <c r="AV212" s="13" t="s">
        <v>77</v>
      </c>
      <c r="AW212" s="13" t="s">
        <v>35</v>
      </c>
      <c r="AX212" s="13" t="s">
        <v>73</v>
      </c>
      <c r="AY212" s="212" t="s">
        <v>118</v>
      </c>
    </row>
    <row r="213" spans="1:65" s="14" customFormat="1" ht="11.25">
      <c r="B213" s="213"/>
      <c r="C213" s="214"/>
      <c r="D213" s="204" t="s">
        <v>126</v>
      </c>
      <c r="E213" s="215" t="s">
        <v>28</v>
      </c>
      <c r="F213" s="216" t="s">
        <v>231</v>
      </c>
      <c r="G213" s="214"/>
      <c r="H213" s="217">
        <v>365</v>
      </c>
      <c r="I213" s="218"/>
      <c r="J213" s="214"/>
      <c r="K213" s="214"/>
      <c r="L213" s="219"/>
      <c r="M213" s="220"/>
      <c r="N213" s="221"/>
      <c r="O213" s="221"/>
      <c r="P213" s="221"/>
      <c r="Q213" s="221"/>
      <c r="R213" s="221"/>
      <c r="S213" s="221"/>
      <c r="T213" s="222"/>
      <c r="AT213" s="223" t="s">
        <v>126</v>
      </c>
      <c r="AU213" s="223" t="s">
        <v>83</v>
      </c>
      <c r="AV213" s="14" t="s">
        <v>83</v>
      </c>
      <c r="AW213" s="14" t="s">
        <v>35</v>
      </c>
      <c r="AX213" s="14" t="s">
        <v>73</v>
      </c>
      <c r="AY213" s="223" t="s">
        <v>118</v>
      </c>
    </row>
    <row r="214" spans="1:65" s="13" customFormat="1" ht="11.25">
      <c r="B214" s="202"/>
      <c r="C214" s="203"/>
      <c r="D214" s="204" t="s">
        <v>126</v>
      </c>
      <c r="E214" s="205" t="s">
        <v>28</v>
      </c>
      <c r="F214" s="206" t="s">
        <v>232</v>
      </c>
      <c r="G214" s="203"/>
      <c r="H214" s="205" t="s">
        <v>28</v>
      </c>
      <c r="I214" s="207"/>
      <c r="J214" s="203"/>
      <c r="K214" s="203"/>
      <c r="L214" s="208"/>
      <c r="M214" s="209"/>
      <c r="N214" s="210"/>
      <c r="O214" s="210"/>
      <c r="P214" s="210"/>
      <c r="Q214" s="210"/>
      <c r="R214" s="210"/>
      <c r="S214" s="210"/>
      <c r="T214" s="211"/>
      <c r="AT214" s="212" t="s">
        <v>126</v>
      </c>
      <c r="AU214" s="212" t="s">
        <v>83</v>
      </c>
      <c r="AV214" s="13" t="s">
        <v>77</v>
      </c>
      <c r="AW214" s="13" t="s">
        <v>35</v>
      </c>
      <c r="AX214" s="13" t="s">
        <v>73</v>
      </c>
      <c r="AY214" s="212" t="s">
        <v>118</v>
      </c>
    </row>
    <row r="215" spans="1:65" s="14" customFormat="1" ht="11.25">
      <c r="B215" s="213"/>
      <c r="C215" s="214"/>
      <c r="D215" s="204" t="s">
        <v>126</v>
      </c>
      <c r="E215" s="215" t="s">
        <v>28</v>
      </c>
      <c r="F215" s="216" t="s">
        <v>233</v>
      </c>
      <c r="G215" s="214"/>
      <c r="H215" s="217">
        <v>106</v>
      </c>
      <c r="I215" s="218"/>
      <c r="J215" s="214"/>
      <c r="K215" s="214"/>
      <c r="L215" s="219"/>
      <c r="M215" s="220"/>
      <c r="N215" s="221"/>
      <c r="O215" s="221"/>
      <c r="P215" s="221"/>
      <c r="Q215" s="221"/>
      <c r="R215" s="221"/>
      <c r="S215" s="221"/>
      <c r="T215" s="222"/>
      <c r="AT215" s="223" t="s">
        <v>126</v>
      </c>
      <c r="AU215" s="223" t="s">
        <v>83</v>
      </c>
      <c r="AV215" s="14" t="s">
        <v>83</v>
      </c>
      <c r="AW215" s="14" t="s">
        <v>35</v>
      </c>
      <c r="AX215" s="14" t="s">
        <v>73</v>
      </c>
      <c r="AY215" s="223" t="s">
        <v>118</v>
      </c>
    </row>
    <row r="216" spans="1:65" s="15" customFormat="1" ht="11.25">
      <c r="B216" s="227"/>
      <c r="C216" s="228"/>
      <c r="D216" s="204" t="s">
        <v>126</v>
      </c>
      <c r="E216" s="229" t="s">
        <v>28</v>
      </c>
      <c r="F216" s="230" t="s">
        <v>156</v>
      </c>
      <c r="G216" s="228"/>
      <c r="H216" s="231">
        <v>471</v>
      </c>
      <c r="I216" s="232"/>
      <c r="J216" s="228"/>
      <c r="K216" s="228"/>
      <c r="L216" s="233"/>
      <c r="M216" s="234"/>
      <c r="N216" s="235"/>
      <c r="O216" s="235"/>
      <c r="P216" s="235"/>
      <c r="Q216" s="235"/>
      <c r="R216" s="235"/>
      <c r="S216" s="235"/>
      <c r="T216" s="236"/>
      <c r="AT216" s="237" t="s">
        <v>126</v>
      </c>
      <c r="AU216" s="237" t="s">
        <v>83</v>
      </c>
      <c r="AV216" s="15" t="s">
        <v>124</v>
      </c>
      <c r="AW216" s="15" t="s">
        <v>35</v>
      </c>
      <c r="AX216" s="15" t="s">
        <v>77</v>
      </c>
      <c r="AY216" s="237" t="s">
        <v>118</v>
      </c>
    </row>
    <row r="217" spans="1:65" s="2" customFormat="1" ht="16.5" customHeight="1">
      <c r="A217" s="35"/>
      <c r="B217" s="36"/>
      <c r="C217" s="188" t="s">
        <v>7</v>
      </c>
      <c r="D217" s="188" t="s">
        <v>120</v>
      </c>
      <c r="E217" s="189" t="s">
        <v>256</v>
      </c>
      <c r="F217" s="190" t="s">
        <v>257</v>
      </c>
      <c r="G217" s="191" t="s">
        <v>228</v>
      </c>
      <c r="H217" s="192">
        <v>35</v>
      </c>
      <c r="I217" s="193"/>
      <c r="J217" s="194">
        <f>ROUND(I217*H217,2)</f>
        <v>0</v>
      </c>
      <c r="K217" s="195"/>
      <c r="L217" s="40"/>
      <c r="M217" s="196" t="s">
        <v>28</v>
      </c>
      <c r="N217" s="197" t="s">
        <v>44</v>
      </c>
      <c r="O217" s="65"/>
      <c r="P217" s="198">
        <f>O217*H217</f>
        <v>0</v>
      </c>
      <c r="Q217" s="198">
        <v>0</v>
      </c>
      <c r="R217" s="198">
        <f>Q217*H217</f>
        <v>0</v>
      </c>
      <c r="S217" s="198">
        <v>0</v>
      </c>
      <c r="T217" s="199">
        <f>S217*H217</f>
        <v>0</v>
      </c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R217" s="200" t="s">
        <v>124</v>
      </c>
      <c r="AT217" s="200" t="s">
        <v>120</v>
      </c>
      <c r="AU217" s="200" t="s">
        <v>83</v>
      </c>
      <c r="AY217" s="18" t="s">
        <v>118</v>
      </c>
      <c r="BE217" s="201">
        <f>IF(N217="základní",J217,0)</f>
        <v>0</v>
      </c>
      <c r="BF217" s="201">
        <f>IF(N217="snížená",J217,0)</f>
        <v>0</v>
      </c>
      <c r="BG217" s="201">
        <f>IF(N217="zákl. přenesená",J217,0)</f>
        <v>0</v>
      </c>
      <c r="BH217" s="201">
        <f>IF(N217="sníž. přenesená",J217,0)</f>
        <v>0</v>
      </c>
      <c r="BI217" s="201">
        <f>IF(N217="nulová",J217,0)</f>
        <v>0</v>
      </c>
      <c r="BJ217" s="18" t="s">
        <v>77</v>
      </c>
      <c r="BK217" s="201">
        <f>ROUND(I217*H217,2)</f>
        <v>0</v>
      </c>
      <c r="BL217" s="18" t="s">
        <v>124</v>
      </c>
      <c r="BM217" s="200" t="s">
        <v>258</v>
      </c>
    </row>
    <row r="218" spans="1:65" s="13" customFormat="1" ht="11.25">
      <c r="B218" s="202"/>
      <c r="C218" s="203"/>
      <c r="D218" s="204" t="s">
        <v>126</v>
      </c>
      <c r="E218" s="205" t="s">
        <v>28</v>
      </c>
      <c r="F218" s="206" t="s">
        <v>259</v>
      </c>
      <c r="G218" s="203"/>
      <c r="H218" s="205" t="s">
        <v>28</v>
      </c>
      <c r="I218" s="207"/>
      <c r="J218" s="203"/>
      <c r="K218" s="203"/>
      <c r="L218" s="208"/>
      <c r="M218" s="209"/>
      <c r="N218" s="210"/>
      <c r="O218" s="210"/>
      <c r="P218" s="210"/>
      <c r="Q218" s="210"/>
      <c r="R218" s="210"/>
      <c r="S218" s="210"/>
      <c r="T218" s="211"/>
      <c r="AT218" s="212" t="s">
        <v>126</v>
      </c>
      <c r="AU218" s="212" t="s">
        <v>83</v>
      </c>
      <c r="AV218" s="13" t="s">
        <v>77</v>
      </c>
      <c r="AW218" s="13" t="s">
        <v>35</v>
      </c>
      <c r="AX218" s="13" t="s">
        <v>73</v>
      </c>
      <c r="AY218" s="212" t="s">
        <v>118</v>
      </c>
    </row>
    <row r="219" spans="1:65" s="14" customFormat="1" ht="11.25">
      <c r="B219" s="213"/>
      <c r="C219" s="214"/>
      <c r="D219" s="204" t="s">
        <v>126</v>
      </c>
      <c r="E219" s="215" t="s">
        <v>28</v>
      </c>
      <c r="F219" s="216" t="s">
        <v>260</v>
      </c>
      <c r="G219" s="214"/>
      <c r="H219" s="217">
        <v>35</v>
      </c>
      <c r="I219" s="218"/>
      <c r="J219" s="214"/>
      <c r="K219" s="214"/>
      <c r="L219" s="219"/>
      <c r="M219" s="220"/>
      <c r="N219" s="221"/>
      <c r="O219" s="221"/>
      <c r="P219" s="221"/>
      <c r="Q219" s="221"/>
      <c r="R219" s="221"/>
      <c r="S219" s="221"/>
      <c r="T219" s="222"/>
      <c r="AT219" s="223" t="s">
        <v>126</v>
      </c>
      <c r="AU219" s="223" t="s">
        <v>83</v>
      </c>
      <c r="AV219" s="14" t="s">
        <v>83</v>
      </c>
      <c r="AW219" s="14" t="s">
        <v>35</v>
      </c>
      <c r="AX219" s="14" t="s">
        <v>77</v>
      </c>
      <c r="AY219" s="223" t="s">
        <v>118</v>
      </c>
    </row>
    <row r="220" spans="1:65" s="2" customFormat="1" ht="33" customHeight="1">
      <c r="A220" s="35"/>
      <c r="B220" s="36"/>
      <c r="C220" s="188" t="s">
        <v>261</v>
      </c>
      <c r="D220" s="188" t="s">
        <v>120</v>
      </c>
      <c r="E220" s="189" t="s">
        <v>262</v>
      </c>
      <c r="F220" s="190" t="s">
        <v>263</v>
      </c>
      <c r="G220" s="191" t="s">
        <v>264</v>
      </c>
      <c r="H220" s="192">
        <v>20</v>
      </c>
      <c r="I220" s="193"/>
      <c r="J220" s="194">
        <f>ROUND(I220*H220,2)</f>
        <v>0</v>
      </c>
      <c r="K220" s="195"/>
      <c r="L220" s="40"/>
      <c r="M220" s="196" t="s">
        <v>28</v>
      </c>
      <c r="N220" s="197" t="s">
        <v>44</v>
      </c>
      <c r="O220" s="65"/>
      <c r="P220" s="198">
        <f>O220*H220</f>
        <v>0</v>
      </c>
      <c r="Q220" s="198">
        <v>0</v>
      </c>
      <c r="R220" s="198">
        <f>Q220*H220</f>
        <v>0</v>
      </c>
      <c r="S220" s="198">
        <v>0.19400000000000001</v>
      </c>
      <c r="T220" s="199">
        <f>S220*H220</f>
        <v>3.88</v>
      </c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R220" s="200" t="s">
        <v>124</v>
      </c>
      <c r="AT220" s="200" t="s">
        <v>120</v>
      </c>
      <c r="AU220" s="200" t="s">
        <v>83</v>
      </c>
      <c r="AY220" s="18" t="s">
        <v>118</v>
      </c>
      <c r="BE220" s="201">
        <f>IF(N220="základní",J220,0)</f>
        <v>0</v>
      </c>
      <c r="BF220" s="201">
        <f>IF(N220="snížená",J220,0)</f>
        <v>0</v>
      </c>
      <c r="BG220" s="201">
        <f>IF(N220="zákl. přenesená",J220,0)</f>
        <v>0</v>
      </c>
      <c r="BH220" s="201">
        <f>IF(N220="sníž. přenesená",J220,0)</f>
        <v>0</v>
      </c>
      <c r="BI220" s="201">
        <f>IF(N220="nulová",J220,0)</f>
        <v>0</v>
      </c>
      <c r="BJ220" s="18" t="s">
        <v>77</v>
      </c>
      <c r="BK220" s="201">
        <f>ROUND(I220*H220,2)</f>
        <v>0</v>
      </c>
      <c r="BL220" s="18" t="s">
        <v>124</v>
      </c>
      <c r="BM220" s="200" t="s">
        <v>265</v>
      </c>
    </row>
    <row r="221" spans="1:65" s="2" customFormat="1" ht="68.25">
      <c r="A221" s="35"/>
      <c r="B221" s="36"/>
      <c r="C221" s="37"/>
      <c r="D221" s="204" t="s">
        <v>141</v>
      </c>
      <c r="E221" s="37"/>
      <c r="F221" s="224" t="s">
        <v>266</v>
      </c>
      <c r="G221" s="37"/>
      <c r="H221" s="37"/>
      <c r="I221" s="108"/>
      <c r="J221" s="37"/>
      <c r="K221" s="37"/>
      <c r="L221" s="40"/>
      <c r="M221" s="225"/>
      <c r="N221" s="226"/>
      <c r="O221" s="65"/>
      <c r="P221" s="65"/>
      <c r="Q221" s="65"/>
      <c r="R221" s="65"/>
      <c r="S221" s="65"/>
      <c r="T221" s="66"/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T221" s="18" t="s">
        <v>141</v>
      </c>
      <c r="AU221" s="18" t="s">
        <v>83</v>
      </c>
    </row>
    <row r="222" spans="1:65" s="13" customFormat="1" ht="11.25">
      <c r="B222" s="202"/>
      <c r="C222" s="203"/>
      <c r="D222" s="204" t="s">
        <v>126</v>
      </c>
      <c r="E222" s="205" t="s">
        <v>28</v>
      </c>
      <c r="F222" s="206" t="s">
        <v>267</v>
      </c>
      <c r="G222" s="203"/>
      <c r="H222" s="205" t="s">
        <v>28</v>
      </c>
      <c r="I222" s="207"/>
      <c r="J222" s="203"/>
      <c r="K222" s="203"/>
      <c r="L222" s="208"/>
      <c r="M222" s="209"/>
      <c r="N222" s="210"/>
      <c r="O222" s="210"/>
      <c r="P222" s="210"/>
      <c r="Q222" s="210"/>
      <c r="R222" s="210"/>
      <c r="S222" s="210"/>
      <c r="T222" s="211"/>
      <c r="AT222" s="212" t="s">
        <v>126</v>
      </c>
      <c r="AU222" s="212" t="s">
        <v>83</v>
      </c>
      <c r="AV222" s="13" t="s">
        <v>77</v>
      </c>
      <c r="AW222" s="13" t="s">
        <v>35</v>
      </c>
      <c r="AX222" s="13" t="s">
        <v>73</v>
      </c>
      <c r="AY222" s="212" t="s">
        <v>118</v>
      </c>
    </row>
    <row r="223" spans="1:65" s="14" customFormat="1" ht="11.25">
      <c r="B223" s="213"/>
      <c r="C223" s="214"/>
      <c r="D223" s="204" t="s">
        <v>126</v>
      </c>
      <c r="E223" s="215" t="s">
        <v>28</v>
      </c>
      <c r="F223" s="216" t="s">
        <v>268</v>
      </c>
      <c r="G223" s="214"/>
      <c r="H223" s="217">
        <v>20</v>
      </c>
      <c r="I223" s="218"/>
      <c r="J223" s="214"/>
      <c r="K223" s="214"/>
      <c r="L223" s="219"/>
      <c r="M223" s="220"/>
      <c r="N223" s="221"/>
      <c r="O223" s="221"/>
      <c r="P223" s="221"/>
      <c r="Q223" s="221"/>
      <c r="R223" s="221"/>
      <c r="S223" s="221"/>
      <c r="T223" s="222"/>
      <c r="AT223" s="223" t="s">
        <v>126</v>
      </c>
      <c r="AU223" s="223" t="s">
        <v>83</v>
      </c>
      <c r="AV223" s="14" t="s">
        <v>83</v>
      </c>
      <c r="AW223" s="14" t="s">
        <v>35</v>
      </c>
      <c r="AX223" s="14" t="s">
        <v>77</v>
      </c>
      <c r="AY223" s="223" t="s">
        <v>118</v>
      </c>
    </row>
    <row r="224" spans="1:65" s="12" customFormat="1" ht="22.9" customHeight="1">
      <c r="B224" s="172"/>
      <c r="C224" s="173"/>
      <c r="D224" s="174" t="s">
        <v>72</v>
      </c>
      <c r="E224" s="186" t="s">
        <v>83</v>
      </c>
      <c r="F224" s="186" t="s">
        <v>269</v>
      </c>
      <c r="G224" s="173"/>
      <c r="H224" s="173"/>
      <c r="I224" s="176"/>
      <c r="J224" s="187">
        <f>BK224</f>
        <v>0</v>
      </c>
      <c r="K224" s="173"/>
      <c r="L224" s="178"/>
      <c r="M224" s="179"/>
      <c r="N224" s="180"/>
      <c r="O224" s="180"/>
      <c r="P224" s="181">
        <f>SUM(P225:P235)</f>
        <v>0</v>
      </c>
      <c r="Q224" s="180"/>
      <c r="R224" s="181">
        <f>SUM(R225:R235)</f>
        <v>45.701137999999993</v>
      </c>
      <c r="S224" s="180"/>
      <c r="T224" s="182">
        <f>SUM(T225:T235)</f>
        <v>0</v>
      </c>
      <c r="AR224" s="183" t="s">
        <v>77</v>
      </c>
      <c r="AT224" s="184" t="s">
        <v>72</v>
      </c>
      <c r="AU224" s="184" t="s">
        <v>77</v>
      </c>
      <c r="AY224" s="183" t="s">
        <v>118</v>
      </c>
      <c r="BK224" s="185">
        <f>SUM(BK225:BK235)</f>
        <v>0</v>
      </c>
    </row>
    <row r="225" spans="1:65" s="2" customFormat="1" ht="16.5" customHeight="1">
      <c r="A225" s="35"/>
      <c r="B225" s="36"/>
      <c r="C225" s="188" t="s">
        <v>270</v>
      </c>
      <c r="D225" s="188" t="s">
        <v>120</v>
      </c>
      <c r="E225" s="189" t="s">
        <v>271</v>
      </c>
      <c r="F225" s="190" t="s">
        <v>272</v>
      </c>
      <c r="G225" s="191" t="s">
        <v>123</v>
      </c>
      <c r="H225" s="192">
        <v>19.809999999999999</v>
      </c>
      <c r="I225" s="193"/>
      <c r="J225" s="194">
        <f>ROUND(I225*H225,2)</f>
        <v>0</v>
      </c>
      <c r="K225" s="195"/>
      <c r="L225" s="40"/>
      <c r="M225" s="196" t="s">
        <v>28</v>
      </c>
      <c r="N225" s="197" t="s">
        <v>44</v>
      </c>
      <c r="O225" s="65"/>
      <c r="P225" s="198">
        <f>O225*H225</f>
        <v>0</v>
      </c>
      <c r="Q225" s="198">
        <v>1.665</v>
      </c>
      <c r="R225" s="198">
        <f>Q225*H225</f>
        <v>32.983649999999997</v>
      </c>
      <c r="S225" s="198">
        <v>0</v>
      </c>
      <c r="T225" s="199">
        <f>S225*H225</f>
        <v>0</v>
      </c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R225" s="200" t="s">
        <v>124</v>
      </c>
      <c r="AT225" s="200" t="s">
        <v>120</v>
      </c>
      <c r="AU225" s="200" t="s">
        <v>83</v>
      </c>
      <c r="AY225" s="18" t="s">
        <v>118</v>
      </c>
      <c r="BE225" s="201">
        <f>IF(N225="základní",J225,0)</f>
        <v>0</v>
      </c>
      <c r="BF225" s="201">
        <f>IF(N225="snížená",J225,0)</f>
        <v>0</v>
      </c>
      <c r="BG225" s="201">
        <f>IF(N225="zákl. přenesená",J225,0)</f>
        <v>0</v>
      </c>
      <c r="BH225" s="201">
        <f>IF(N225="sníž. přenesená",J225,0)</f>
        <v>0</v>
      </c>
      <c r="BI225" s="201">
        <f>IF(N225="nulová",J225,0)</f>
        <v>0</v>
      </c>
      <c r="BJ225" s="18" t="s">
        <v>77</v>
      </c>
      <c r="BK225" s="201">
        <f>ROUND(I225*H225,2)</f>
        <v>0</v>
      </c>
      <c r="BL225" s="18" t="s">
        <v>124</v>
      </c>
      <c r="BM225" s="200" t="s">
        <v>273</v>
      </c>
    </row>
    <row r="226" spans="1:65" s="13" customFormat="1" ht="11.25">
      <c r="B226" s="202"/>
      <c r="C226" s="203"/>
      <c r="D226" s="204" t="s">
        <v>126</v>
      </c>
      <c r="E226" s="205" t="s">
        <v>28</v>
      </c>
      <c r="F226" s="206" t="s">
        <v>168</v>
      </c>
      <c r="G226" s="203"/>
      <c r="H226" s="205" t="s">
        <v>28</v>
      </c>
      <c r="I226" s="207"/>
      <c r="J226" s="203"/>
      <c r="K226" s="203"/>
      <c r="L226" s="208"/>
      <c r="M226" s="209"/>
      <c r="N226" s="210"/>
      <c r="O226" s="210"/>
      <c r="P226" s="210"/>
      <c r="Q226" s="210"/>
      <c r="R226" s="210"/>
      <c r="S226" s="210"/>
      <c r="T226" s="211"/>
      <c r="AT226" s="212" t="s">
        <v>126</v>
      </c>
      <c r="AU226" s="212" t="s">
        <v>83</v>
      </c>
      <c r="AV226" s="13" t="s">
        <v>77</v>
      </c>
      <c r="AW226" s="13" t="s">
        <v>35</v>
      </c>
      <c r="AX226" s="13" t="s">
        <v>73</v>
      </c>
      <c r="AY226" s="212" t="s">
        <v>118</v>
      </c>
    </row>
    <row r="227" spans="1:65" s="14" customFormat="1" ht="11.25">
      <c r="B227" s="213"/>
      <c r="C227" s="214"/>
      <c r="D227" s="204" t="s">
        <v>126</v>
      </c>
      <c r="E227" s="215" t="s">
        <v>28</v>
      </c>
      <c r="F227" s="216" t="s">
        <v>169</v>
      </c>
      <c r="G227" s="214"/>
      <c r="H227" s="217">
        <v>19.809999999999999</v>
      </c>
      <c r="I227" s="218"/>
      <c r="J227" s="214"/>
      <c r="K227" s="214"/>
      <c r="L227" s="219"/>
      <c r="M227" s="220"/>
      <c r="N227" s="221"/>
      <c r="O227" s="221"/>
      <c r="P227" s="221"/>
      <c r="Q227" s="221"/>
      <c r="R227" s="221"/>
      <c r="S227" s="221"/>
      <c r="T227" s="222"/>
      <c r="AT227" s="223" t="s">
        <v>126</v>
      </c>
      <c r="AU227" s="223" t="s">
        <v>83</v>
      </c>
      <c r="AV227" s="14" t="s">
        <v>83</v>
      </c>
      <c r="AW227" s="14" t="s">
        <v>35</v>
      </c>
      <c r="AX227" s="14" t="s">
        <v>77</v>
      </c>
      <c r="AY227" s="223" t="s">
        <v>118</v>
      </c>
    </row>
    <row r="228" spans="1:65" s="2" customFormat="1" ht="21.75" customHeight="1">
      <c r="A228" s="35"/>
      <c r="B228" s="36"/>
      <c r="C228" s="188" t="s">
        <v>274</v>
      </c>
      <c r="D228" s="188" t="s">
        <v>120</v>
      </c>
      <c r="E228" s="189" t="s">
        <v>275</v>
      </c>
      <c r="F228" s="190" t="s">
        <v>276</v>
      </c>
      <c r="G228" s="191" t="s">
        <v>264</v>
      </c>
      <c r="H228" s="192">
        <v>56</v>
      </c>
      <c r="I228" s="193"/>
      <c r="J228" s="194">
        <f>ROUND(I228*H228,2)</f>
        <v>0</v>
      </c>
      <c r="K228" s="195"/>
      <c r="L228" s="40"/>
      <c r="M228" s="196" t="s">
        <v>28</v>
      </c>
      <c r="N228" s="197" t="s">
        <v>44</v>
      </c>
      <c r="O228" s="65"/>
      <c r="P228" s="198">
        <f>O228*H228</f>
        <v>0</v>
      </c>
      <c r="Q228" s="198">
        <v>0.22656999999999999</v>
      </c>
      <c r="R228" s="198">
        <f>Q228*H228</f>
        <v>12.68792</v>
      </c>
      <c r="S228" s="198">
        <v>0</v>
      </c>
      <c r="T228" s="199">
        <f>S228*H228</f>
        <v>0</v>
      </c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R228" s="200" t="s">
        <v>124</v>
      </c>
      <c r="AT228" s="200" t="s">
        <v>120</v>
      </c>
      <c r="AU228" s="200" t="s">
        <v>83</v>
      </c>
      <c r="AY228" s="18" t="s">
        <v>118</v>
      </c>
      <c r="BE228" s="201">
        <f>IF(N228="základní",J228,0)</f>
        <v>0</v>
      </c>
      <c r="BF228" s="201">
        <f>IF(N228="snížená",J228,0)</f>
        <v>0</v>
      </c>
      <c r="BG228" s="201">
        <f>IF(N228="zákl. přenesená",J228,0)</f>
        <v>0</v>
      </c>
      <c r="BH228" s="201">
        <f>IF(N228="sníž. přenesená",J228,0)</f>
        <v>0</v>
      </c>
      <c r="BI228" s="201">
        <f>IF(N228="nulová",J228,0)</f>
        <v>0</v>
      </c>
      <c r="BJ228" s="18" t="s">
        <v>77</v>
      </c>
      <c r="BK228" s="201">
        <f>ROUND(I228*H228,2)</f>
        <v>0</v>
      </c>
      <c r="BL228" s="18" t="s">
        <v>124</v>
      </c>
      <c r="BM228" s="200" t="s">
        <v>277</v>
      </c>
    </row>
    <row r="229" spans="1:65" s="13" customFormat="1" ht="11.25">
      <c r="B229" s="202"/>
      <c r="C229" s="203"/>
      <c r="D229" s="204" t="s">
        <v>126</v>
      </c>
      <c r="E229" s="205" t="s">
        <v>28</v>
      </c>
      <c r="F229" s="206" t="s">
        <v>168</v>
      </c>
      <c r="G229" s="203"/>
      <c r="H229" s="205" t="s">
        <v>28</v>
      </c>
      <c r="I229" s="207"/>
      <c r="J229" s="203"/>
      <c r="K229" s="203"/>
      <c r="L229" s="208"/>
      <c r="M229" s="209"/>
      <c r="N229" s="210"/>
      <c r="O229" s="210"/>
      <c r="P229" s="210"/>
      <c r="Q229" s="210"/>
      <c r="R229" s="210"/>
      <c r="S229" s="210"/>
      <c r="T229" s="211"/>
      <c r="AT229" s="212" t="s">
        <v>126</v>
      </c>
      <c r="AU229" s="212" t="s">
        <v>83</v>
      </c>
      <c r="AV229" s="13" t="s">
        <v>77</v>
      </c>
      <c r="AW229" s="13" t="s">
        <v>35</v>
      </c>
      <c r="AX229" s="13" t="s">
        <v>73</v>
      </c>
      <c r="AY229" s="212" t="s">
        <v>118</v>
      </c>
    </row>
    <row r="230" spans="1:65" s="14" customFormat="1" ht="11.25">
      <c r="B230" s="213"/>
      <c r="C230" s="214"/>
      <c r="D230" s="204" t="s">
        <v>126</v>
      </c>
      <c r="E230" s="215" t="s">
        <v>28</v>
      </c>
      <c r="F230" s="216" t="s">
        <v>278</v>
      </c>
      <c r="G230" s="214"/>
      <c r="H230" s="217">
        <v>56</v>
      </c>
      <c r="I230" s="218"/>
      <c r="J230" s="214"/>
      <c r="K230" s="214"/>
      <c r="L230" s="219"/>
      <c r="M230" s="220"/>
      <c r="N230" s="221"/>
      <c r="O230" s="221"/>
      <c r="P230" s="221"/>
      <c r="Q230" s="221"/>
      <c r="R230" s="221"/>
      <c r="S230" s="221"/>
      <c r="T230" s="222"/>
      <c r="AT230" s="223" t="s">
        <v>126</v>
      </c>
      <c r="AU230" s="223" t="s">
        <v>83</v>
      </c>
      <c r="AV230" s="14" t="s">
        <v>83</v>
      </c>
      <c r="AW230" s="14" t="s">
        <v>35</v>
      </c>
      <c r="AX230" s="14" t="s">
        <v>77</v>
      </c>
      <c r="AY230" s="223" t="s">
        <v>118</v>
      </c>
    </row>
    <row r="231" spans="1:65" s="2" customFormat="1" ht="16.5" customHeight="1">
      <c r="A231" s="35"/>
      <c r="B231" s="36"/>
      <c r="C231" s="238" t="s">
        <v>279</v>
      </c>
      <c r="D231" s="238" t="s">
        <v>235</v>
      </c>
      <c r="E231" s="239" t="s">
        <v>280</v>
      </c>
      <c r="F231" s="240" t="s">
        <v>281</v>
      </c>
      <c r="G231" s="241" t="s">
        <v>264</v>
      </c>
      <c r="H231" s="242">
        <v>61.6</v>
      </c>
      <c r="I231" s="243"/>
      <c r="J231" s="244">
        <f>ROUND(I231*H231,2)</f>
        <v>0</v>
      </c>
      <c r="K231" s="245"/>
      <c r="L231" s="246"/>
      <c r="M231" s="247" t="s">
        <v>28</v>
      </c>
      <c r="N231" s="248" t="s">
        <v>44</v>
      </c>
      <c r="O231" s="65"/>
      <c r="P231" s="198">
        <f>O231*H231</f>
        <v>0</v>
      </c>
      <c r="Q231" s="198">
        <v>4.8000000000000001E-4</v>
      </c>
      <c r="R231" s="198">
        <f>Q231*H231</f>
        <v>2.9568000000000001E-2</v>
      </c>
      <c r="S231" s="198">
        <v>0</v>
      </c>
      <c r="T231" s="199">
        <f>S231*H231</f>
        <v>0</v>
      </c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R231" s="200" t="s">
        <v>170</v>
      </c>
      <c r="AT231" s="200" t="s">
        <v>235</v>
      </c>
      <c r="AU231" s="200" t="s">
        <v>83</v>
      </c>
      <c r="AY231" s="18" t="s">
        <v>118</v>
      </c>
      <c r="BE231" s="201">
        <f>IF(N231="základní",J231,0)</f>
        <v>0</v>
      </c>
      <c r="BF231" s="201">
        <f>IF(N231="snížená",J231,0)</f>
        <v>0</v>
      </c>
      <c r="BG231" s="201">
        <f>IF(N231="zákl. přenesená",J231,0)</f>
        <v>0</v>
      </c>
      <c r="BH231" s="201">
        <f>IF(N231="sníž. přenesená",J231,0)</f>
        <v>0</v>
      </c>
      <c r="BI231" s="201">
        <f>IF(N231="nulová",J231,0)</f>
        <v>0</v>
      </c>
      <c r="BJ231" s="18" t="s">
        <v>77</v>
      </c>
      <c r="BK231" s="201">
        <f>ROUND(I231*H231,2)</f>
        <v>0</v>
      </c>
      <c r="BL231" s="18" t="s">
        <v>124</v>
      </c>
      <c r="BM231" s="200" t="s">
        <v>282</v>
      </c>
    </row>
    <row r="232" spans="1:65" s="13" customFormat="1" ht="11.25">
      <c r="B232" s="202"/>
      <c r="C232" s="203"/>
      <c r="D232" s="204" t="s">
        <v>126</v>
      </c>
      <c r="E232" s="205" t="s">
        <v>28</v>
      </c>
      <c r="F232" s="206" t="s">
        <v>247</v>
      </c>
      <c r="G232" s="203"/>
      <c r="H232" s="205" t="s">
        <v>28</v>
      </c>
      <c r="I232" s="207"/>
      <c r="J232" s="203"/>
      <c r="K232" s="203"/>
      <c r="L232" s="208"/>
      <c r="M232" s="209"/>
      <c r="N232" s="210"/>
      <c r="O232" s="210"/>
      <c r="P232" s="210"/>
      <c r="Q232" s="210"/>
      <c r="R232" s="210"/>
      <c r="S232" s="210"/>
      <c r="T232" s="211"/>
      <c r="AT232" s="212" t="s">
        <v>126</v>
      </c>
      <c r="AU232" s="212" t="s">
        <v>83</v>
      </c>
      <c r="AV232" s="13" t="s">
        <v>77</v>
      </c>
      <c r="AW232" s="13" t="s">
        <v>35</v>
      </c>
      <c r="AX232" s="13" t="s">
        <v>73</v>
      </c>
      <c r="AY232" s="212" t="s">
        <v>118</v>
      </c>
    </row>
    <row r="233" spans="1:65" s="13" customFormat="1" ht="11.25">
      <c r="B233" s="202"/>
      <c r="C233" s="203"/>
      <c r="D233" s="204" t="s">
        <v>126</v>
      </c>
      <c r="E233" s="205" t="s">
        <v>28</v>
      </c>
      <c r="F233" s="206" t="s">
        <v>168</v>
      </c>
      <c r="G233" s="203"/>
      <c r="H233" s="205" t="s">
        <v>28</v>
      </c>
      <c r="I233" s="207"/>
      <c r="J233" s="203"/>
      <c r="K233" s="203"/>
      <c r="L233" s="208"/>
      <c r="M233" s="209"/>
      <c r="N233" s="210"/>
      <c r="O233" s="210"/>
      <c r="P233" s="210"/>
      <c r="Q233" s="210"/>
      <c r="R233" s="210"/>
      <c r="S233" s="210"/>
      <c r="T233" s="211"/>
      <c r="AT233" s="212" t="s">
        <v>126</v>
      </c>
      <c r="AU233" s="212" t="s">
        <v>83</v>
      </c>
      <c r="AV233" s="13" t="s">
        <v>77</v>
      </c>
      <c r="AW233" s="13" t="s">
        <v>35</v>
      </c>
      <c r="AX233" s="13" t="s">
        <v>73</v>
      </c>
      <c r="AY233" s="212" t="s">
        <v>118</v>
      </c>
    </row>
    <row r="234" spans="1:65" s="14" customFormat="1" ht="11.25">
      <c r="B234" s="213"/>
      <c r="C234" s="214"/>
      <c r="D234" s="204" t="s">
        <v>126</v>
      </c>
      <c r="E234" s="215" t="s">
        <v>28</v>
      </c>
      <c r="F234" s="216" t="s">
        <v>278</v>
      </c>
      <c r="G234" s="214"/>
      <c r="H234" s="217">
        <v>56</v>
      </c>
      <c r="I234" s="218"/>
      <c r="J234" s="214"/>
      <c r="K234" s="214"/>
      <c r="L234" s="219"/>
      <c r="M234" s="220"/>
      <c r="N234" s="221"/>
      <c r="O234" s="221"/>
      <c r="P234" s="221"/>
      <c r="Q234" s="221"/>
      <c r="R234" s="221"/>
      <c r="S234" s="221"/>
      <c r="T234" s="222"/>
      <c r="AT234" s="223" t="s">
        <v>126</v>
      </c>
      <c r="AU234" s="223" t="s">
        <v>83</v>
      </c>
      <c r="AV234" s="14" t="s">
        <v>83</v>
      </c>
      <c r="AW234" s="14" t="s">
        <v>35</v>
      </c>
      <c r="AX234" s="14" t="s">
        <v>77</v>
      </c>
      <c r="AY234" s="223" t="s">
        <v>118</v>
      </c>
    </row>
    <row r="235" spans="1:65" s="14" customFormat="1" ht="11.25">
      <c r="B235" s="213"/>
      <c r="C235" s="214"/>
      <c r="D235" s="204" t="s">
        <v>126</v>
      </c>
      <c r="E235" s="214"/>
      <c r="F235" s="216" t="s">
        <v>283</v>
      </c>
      <c r="G235" s="214"/>
      <c r="H235" s="217">
        <v>61.6</v>
      </c>
      <c r="I235" s="218"/>
      <c r="J235" s="214"/>
      <c r="K235" s="214"/>
      <c r="L235" s="219"/>
      <c r="M235" s="220"/>
      <c r="N235" s="221"/>
      <c r="O235" s="221"/>
      <c r="P235" s="221"/>
      <c r="Q235" s="221"/>
      <c r="R235" s="221"/>
      <c r="S235" s="221"/>
      <c r="T235" s="222"/>
      <c r="AT235" s="223" t="s">
        <v>126</v>
      </c>
      <c r="AU235" s="223" t="s">
        <v>83</v>
      </c>
      <c r="AV235" s="14" t="s">
        <v>83</v>
      </c>
      <c r="AW235" s="14" t="s">
        <v>4</v>
      </c>
      <c r="AX235" s="14" t="s">
        <v>77</v>
      </c>
      <c r="AY235" s="223" t="s">
        <v>118</v>
      </c>
    </row>
    <row r="236" spans="1:65" s="12" customFormat="1" ht="22.9" customHeight="1">
      <c r="B236" s="172"/>
      <c r="C236" s="173"/>
      <c r="D236" s="174" t="s">
        <v>72</v>
      </c>
      <c r="E236" s="186" t="s">
        <v>134</v>
      </c>
      <c r="F236" s="186" t="s">
        <v>284</v>
      </c>
      <c r="G236" s="173"/>
      <c r="H236" s="173"/>
      <c r="I236" s="176"/>
      <c r="J236" s="187">
        <f>BK236</f>
        <v>0</v>
      </c>
      <c r="K236" s="173"/>
      <c r="L236" s="178"/>
      <c r="M236" s="179"/>
      <c r="N236" s="180"/>
      <c r="O236" s="180"/>
      <c r="P236" s="181">
        <f>SUM(P237:P249)</f>
        <v>0</v>
      </c>
      <c r="Q236" s="180"/>
      <c r="R236" s="181">
        <f>SUM(R237:R249)</f>
        <v>0</v>
      </c>
      <c r="S236" s="180"/>
      <c r="T236" s="182">
        <f>SUM(T237:T249)</f>
        <v>0.73160000000000003</v>
      </c>
      <c r="AR236" s="183" t="s">
        <v>77</v>
      </c>
      <c r="AT236" s="184" t="s">
        <v>72</v>
      </c>
      <c r="AU236" s="184" t="s">
        <v>77</v>
      </c>
      <c r="AY236" s="183" t="s">
        <v>118</v>
      </c>
      <c r="BK236" s="185">
        <f>SUM(BK237:BK249)</f>
        <v>0</v>
      </c>
    </row>
    <row r="237" spans="1:65" s="2" customFormat="1" ht="16.5" customHeight="1">
      <c r="A237" s="35"/>
      <c r="B237" s="36"/>
      <c r="C237" s="188" t="s">
        <v>285</v>
      </c>
      <c r="D237" s="188" t="s">
        <v>120</v>
      </c>
      <c r="E237" s="189" t="s">
        <v>286</v>
      </c>
      <c r="F237" s="190" t="s">
        <v>287</v>
      </c>
      <c r="G237" s="191" t="s">
        <v>131</v>
      </c>
      <c r="H237" s="192">
        <v>1</v>
      </c>
      <c r="I237" s="193"/>
      <c r="J237" s="194">
        <f>ROUND(I237*H237,2)</f>
        <v>0</v>
      </c>
      <c r="K237" s="195"/>
      <c r="L237" s="40"/>
      <c r="M237" s="196" t="s">
        <v>28</v>
      </c>
      <c r="N237" s="197" t="s">
        <v>44</v>
      </c>
      <c r="O237" s="65"/>
      <c r="P237" s="198">
        <f>O237*H237</f>
        <v>0</v>
      </c>
      <c r="Q237" s="198">
        <v>0</v>
      </c>
      <c r="R237" s="198">
        <f>Q237*H237</f>
        <v>0</v>
      </c>
      <c r="S237" s="198">
        <v>0</v>
      </c>
      <c r="T237" s="199">
        <f>S237*H237</f>
        <v>0</v>
      </c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R237" s="200" t="s">
        <v>124</v>
      </c>
      <c r="AT237" s="200" t="s">
        <v>120</v>
      </c>
      <c r="AU237" s="200" t="s">
        <v>83</v>
      </c>
      <c r="AY237" s="18" t="s">
        <v>118</v>
      </c>
      <c r="BE237" s="201">
        <f>IF(N237="základní",J237,0)</f>
        <v>0</v>
      </c>
      <c r="BF237" s="201">
        <f>IF(N237="snížená",J237,0)</f>
        <v>0</v>
      </c>
      <c r="BG237" s="201">
        <f>IF(N237="zákl. přenesená",J237,0)</f>
        <v>0</v>
      </c>
      <c r="BH237" s="201">
        <f>IF(N237="sníž. přenesená",J237,0)</f>
        <v>0</v>
      </c>
      <c r="BI237" s="201">
        <f>IF(N237="nulová",J237,0)</f>
        <v>0</v>
      </c>
      <c r="BJ237" s="18" t="s">
        <v>77</v>
      </c>
      <c r="BK237" s="201">
        <f>ROUND(I237*H237,2)</f>
        <v>0</v>
      </c>
      <c r="BL237" s="18" t="s">
        <v>124</v>
      </c>
      <c r="BM237" s="200" t="s">
        <v>288</v>
      </c>
    </row>
    <row r="238" spans="1:65" s="2" customFormat="1" ht="48.75">
      <c r="A238" s="35"/>
      <c r="B238" s="36"/>
      <c r="C238" s="37"/>
      <c r="D238" s="204" t="s">
        <v>141</v>
      </c>
      <c r="E238" s="37"/>
      <c r="F238" s="224" t="s">
        <v>289</v>
      </c>
      <c r="G238" s="37"/>
      <c r="H238" s="37"/>
      <c r="I238" s="108"/>
      <c r="J238" s="37"/>
      <c r="K238" s="37"/>
      <c r="L238" s="40"/>
      <c r="M238" s="225"/>
      <c r="N238" s="226"/>
      <c r="O238" s="65"/>
      <c r="P238" s="65"/>
      <c r="Q238" s="65"/>
      <c r="R238" s="65"/>
      <c r="S238" s="65"/>
      <c r="T238" s="66"/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T238" s="18" t="s">
        <v>141</v>
      </c>
      <c r="AU238" s="18" t="s">
        <v>83</v>
      </c>
    </row>
    <row r="239" spans="1:65" s="13" customFormat="1" ht="11.25">
      <c r="B239" s="202"/>
      <c r="C239" s="203"/>
      <c r="D239" s="204" t="s">
        <v>126</v>
      </c>
      <c r="E239" s="205" t="s">
        <v>28</v>
      </c>
      <c r="F239" s="206" t="s">
        <v>290</v>
      </c>
      <c r="G239" s="203"/>
      <c r="H239" s="205" t="s">
        <v>28</v>
      </c>
      <c r="I239" s="207"/>
      <c r="J239" s="203"/>
      <c r="K239" s="203"/>
      <c r="L239" s="208"/>
      <c r="M239" s="209"/>
      <c r="N239" s="210"/>
      <c r="O239" s="210"/>
      <c r="P239" s="210"/>
      <c r="Q239" s="210"/>
      <c r="R239" s="210"/>
      <c r="S239" s="210"/>
      <c r="T239" s="211"/>
      <c r="AT239" s="212" t="s">
        <v>126</v>
      </c>
      <c r="AU239" s="212" t="s">
        <v>83</v>
      </c>
      <c r="AV239" s="13" t="s">
        <v>77</v>
      </c>
      <c r="AW239" s="13" t="s">
        <v>35</v>
      </c>
      <c r="AX239" s="13" t="s">
        <v>73</v>
      </c>
      <c r="AY239" s="212" t="s">
        <v>118</v>
      </c>
    </row>
    <row r="240" spans="1:65" s="14" customFormat="1" ht="11.25">
      <c r="B240" s="213"/>
      <c r="C240" s="214"/>
      <c r="D240" s="204" t="s">
        <v>126</v>
      </c>
      <c r="E240" s="215" t="s">
        <v>28</v>
      </c>
      <c r="F240" s="216" t="s">
        <v>77</v>
      </c>
      <c r="G240" s="214"/>
      <c r="H240" s="217">
        <v>1</v>
      </c>
      <c r="I240" s="218"/>
      <c r="J240" s="214"/>
      <c r="K240" s="214"/>
      <c r="L240" s="219"/>
      <c r="M240" s="220"/>
      <c r="N240" s="221"/>
      <c r="O240" s="221"/>
      <c r="P240" s="221"/>
      <c r="Q240" s="221"/>
      <c r="R240" s="221"/>
      <c r="S240" s="221"/>
      <c r="T240" s="222"/>
      <c r="AT240" s="223" t="s">
        <v>126</v>
      </c>
      <c r="AU240" s="223" t="s">
        <v>83</v>
      </c>
      <c r="AV240" s="14" t="s">
        <v>83</v>
      </c>
      <c r="AW240" s="14" t="s">
        <v>35</v>
      </c>
      <c r="AX240" s="14" t="s">
        <v>77</v>
      </c>
      <c r="AY240" s="223" t="s">
        <v>118</v>
      </c>
    </row>
    <row r="241" spans="1:65" s="2" customFormat="1" ht="16.5" customHeight="1">
      <c r="A241" s="35"/>
      <c r="B241" s="36"/>
      <c r="C241" s="188" t="s">
        <v>291</v>
      </c>
      <c r="D241" s="188" t="s">
        <v>120</v>
      </c>
      <c r="E241" s="189" t="s">
        <v>292</v>
      </c>
      <c r="F241" s="190" t="s">
        <v>293</v>
      </c>
      <c r="G241" s="191" t="s">
        <v>264</v>
      </c>
      <c r="H241" s="192">
        <v>295</v>
      </c>
      <c r="I241" s="193"/>
      <c r="J241" s="194">
        <f>ROUND(I241*H241,2)</f>
        <v>0</v>
      </c>
      <c r="K241" s="195"/>
      <c r="L241" s="40"/>
      <c r="M241" s="196" t="s">
        <v>28</v>
      </c>
      <c r="N241" s="197" t="s">
        <v>44</v>
      </c>
      <c r="O241" s="65"/>
      <c r="P241" s="198">
        <f>O241*H241</f>
        <v>0</v>
      </c>
      <c r="Q241" s="198">
        <v>0</v>
      </c>
      <c r="R241" s="198">
        <f>Q241*H241</f>
        <v>0</v>
      </c>
      <c r="S241" s="198">
        <v>2.48E-3</v>
      </c>
      <c r="T241" s="199">
        <f>S241*H241</f>
        <v>0.73160000000000003</v>
      </c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R241" s="200" t="s">
        <v>124</v>
      </c>
      <c r="AT241" s="200" t="s">
        <v>120</v>
      </c>
      <c r="AU241" s="200" t="s">
        <v>83</v>
      </c>
      <c r="AY241" s="18" t="s">
        <v>118</v>
      </c>
      <c r="BE241" s="201">
        <f>IF(N241="základní",J241,0)</f>
        <v>0</v>
      </c>
      <c r="BF241" s="201">
        <f>IF(N241="snížená",J241,0)</f>
        <v>0</v>
      </c>
      <c r="BG241" s="201">
        <f>IF(N241="zákl. přenesená",J241,0)</f>
        <v>0</v>
      </c>
      <c r="BH241" s="201">
        <f>IF(N241="sníž. přenesená",J241,0)</f>
        <v>0</v>
      </c>
      <c r="BI241" s="201">
        <f>IF(N241="nulová",J241,0)</f>
        <v>0</v>
      </c>
      <c r="BJ241" s="18" t="s">
        <v>77</v>
      </c>
      <c r="BK241" s="201">
        <f>ROUND(I241*H241,2)</f>
        <v>0</v>
      </c>
      <c r="BL241" s="18" t="s">
        <v>124</v>
      </c>
      <c r="BM241" s="200" t="s">
        <v>294</v>
      </c>
    </row>
    <row r="242" spans="1:65" s="14" customFormat="1" ht="11.25">
      <c r="B242" s="213"/>
      <c r="C242" s="214"/>
      <c r="D242" s="204" t="s">
        <v>126</v>
      </c>
      <c r="E242" s="215" t="s">
        <v>28</v>
      </c>
      <c r="F242" s="216" t="s">
        <v>295</v>
      </c>
      <c r="G242" s="214"/>
      <c r="H242" s="217">
        <v>295</v>
      </c>
      <c r="I242" s="218"/>
      <c r="J242" s="214"/>
      <c r="K242" s="214"/>
      <c r="L242" s="219"/>
      <c r="M242" s="220"/>
      <c r="N242" s="221"/>
      <c r="O242" s="221"/>
      <c r="P242" s="221"/>
      <c r="Q242" s="221"/>
      <c r="R242" s="221"/>
      <c r="S242" s="221"/>
      <c r="T242" s="222"/>
      <c r="AT242" s="223" t="s">
        <v>126</v>
      </c>
      <c r="AU242" s="223" t="s">
        <v>83</v>
      </c>
      <c r="AV242" s="14" t="s">
        <v>83</v>
      </c>
      <c r="AW242" s="14" t="s">
        <v>35</v>
      </c>
      <c r="AX242" s="14" t="s">
        <v>77</v>
      </c>
      <c r="AY242" s="223" t="s">
        <v>118</v>
      </c>
    </row>
    <row r="243" spans="1:65" s="2" customFormat="1" ht="45" customHeight="1">
      <c r="A243" s="35"/>
      <c r="B243" s="36"/>
      <c r="C243" s="188" t="s">
        <v>296</v>
      </c>
      <c r="D243" s="188" t="s">
        <v>120</v>
      </c>
      <c r="E243" s="189" t="s">
        <v>297</v>
      </c>
      <c r="F243" s="190" t="s">
        <v>298</v>
      </c>
      <c r="G243" s="191" t="s">
        <v>264</v>
      </c>
      <c r="H243" s="192">
        <v>509</v>
      </c>
      <c r="I243" s="193"/>
      <c r="J243" s="194">
        <f>ROUND(I243*H243,2)</f>
        <v>0</v>
      </c>
      <c r="K243" s="195"/>
      <c r="L243" s="40"/>
      <c r="M243" s="196" t="s">
        <v>28</v>
      </c>
      <c r="N243" s="197" t="s">
        <v>44</v>
      </c>
      <c r="O243" s="65"/>
      <c r="P243" s="198">
        <f>O243*H243</f>
        <v>0</v>
      </c>
      <c r="Q243" s="198">
        <v>0</v>
      </c>
      <c r="R243" s="198">
        <f>Q243*H243</f>
        <v>0</v>
      </c>
      <c r="S243" s="198">
        <v>0</v>
      </c>
      <c r="T243" s="199">
        <f>S243*H243</f>
        <v>0</v>
      </c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R243" s="200" t="s">
        <v>124</v>
      </c>
      <c r="AT243" s="200" t="s">
        <v>120</v>
      </c>
      <c r="AU243" s="200" t="s">
        <v>83</v>
      </c>
      <c r="AY243" s="18" t="s">
        <v>118</v>
      </c>
      <c r="BE243" s="201">
        <f>IF(N243="základní",J243,0)</f>
        <v>0</v>
      </c>
      <c r="BF243" s="201">
        <f>IF(N243="snížená",J243,0)</f>
        <v>0</v>
      </c>
      <c r="BG243" s="201">
        <f>IF(N243="zákl. přenesená",J243,0)</f>
        <v>0</v>
      </c>
      <c r="BH243" s="201">
        <f>IF(N243="sníž. přenesená",J243,0)</f>
        <v>0</v>
      </c>
      <c r="BI243" s="201">
        <f>IF(N243="nulová",J243,0)</f>
        <v>0</v>
      </c>
      <c r="BJ243" s="18" t="s">
        <v>77</v>
      </c>
      <c r="BK243" s="201">
        <f>ROUND(I243*H243,2)</f>
        <v>0</v>
      </c>
      <c r="BL243" s="18" t="s">
        <v>124</v>
      </c>
      <c r="BM243" s="200" t="s">
        <v>299</v>
      </c>
    </row>
    <row r="244" spans="1:65" s="2" customFormat="1" ht="29.25">
      <c r="A244" s="35"/>
      <c r="B244" s="36"/>
      <c r="C244" s="37"/>
      <c r="D244" s="204" t="s">
        <v>141</v>
      </c>
      <c r="E244" s="37"/>
      <c r="F244" s="224" t="s">
        <v>300</v>
      </c>
      <c r="G244" s="37"/>
      <c r="H244" s="37"/>
      <c r="I244" s="108"/>
      <c r="J244" s="37"/>
      <c r="K244" s="37"/>
      <c r="L244" s="40"/>
      <c r="M244" s="225"/>
      <c r="N244" s="226"/>
      <c r="O244" s="65"/>
      <c r="P244" s="65"/>
      <c r="Q244" s="65"/>
      <c r="R244" s="65"/>
      <c r="S244" s="65"/>
      <c r="T244" s="66"/>
      <c r="U244" s="35"/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  <c r="AT244" s="18" t="s">
        <v>141</v>
      </c>
      <c r="AU244" s="18" t="s">
        <v>83</v>
      </c>
    </row>
    <row r="245" spans="1:65" s="13" customFormat="1" ht="11.25">
      <c r="B245" s="202"/>
      <c r="C245" s="203"/>
      <c r="D245" s="204" t="s">
        <v>126</v>
      </c>
      <c r="E245" s="205" t="s">
        <v>28</v>
      </c>
      <c r="F245" s="206" t="s">
        <v>301</v>
      </c>
      <c r="G245" s="203"/>
      <c r="H245" s="205" t="s">
        <v>28</v>
      </c>
      <c r="I245" s="207"/>
      <c r="J245" s="203"/>
      <c r="K245" s="203"/>
      <c r="L245" s="208"/>
      <c r="M245" s="209"/>
      <c r="N245" s="210"/>
      <c r="O245" s="210"/>
      <c r="P245" s="210"/>
      <c r="Q245" s="210"/>
      <c r="R245" s="210"/>
      <c r="S245" s="210"/>
      <c r="T245" s="211"/>
      <c r="AT245" s="212" t="s">
        <v>126</v>
      </c>
      <c r="AU245" s="212" t="s">
        <v>83</v>
      </c>
      <c r="AV245" s="13" t="s">
        <v>77</v>
      </c>
      <c r="AW245" s="13" t="s">
        <v>35</v>
      </c>
      <c r="AX245" s="13" t="s">
        <v>73</v>
      </c>
      <c r="AY245" s="212" t="s">
        <v>118</v>
      </c>
    </row>
    <row r="246" spans="1:65" s="13" customFormat="1" ht="11.25">
      <c r="B246" s="202"/>
      <c r="C246" s="203"/>
      <c r="D246" s="204" t="s">
        <v>126</v>
      </c>
      <c r="E246" s="205" t="s">
        <v>28</v>
      </c>
      <c r="F246" s="206" t="s">
        <v>302</v>
      </c>
      <c r="G246" s="203"/>
      <c r="H246" s="205" t="s">
        <v>28</v>
      </c>
      <c r="I246" s="207"/>
      <c r="J246" s="203"/>
      <c r="K246" s="203"/>
      <c r="L246" s="208"/>
      <c r="M246" s="209"/>
      <c r="N246" s="210"/>
      <c r="O246" s="210"/>
      <c r="P246" s="210"/>
      <c r="Q246" s="210"/>
      <c r="R246" s="210"/>
      <c r="S246" s="210"/>
      <c r="T246" s="211"/>
      <c r="AT246" s="212" t="s">
        <v>126</v>
      </c>
      <c r="AU246" s="212" t="s">
        <v>83</v>
      </c>
      <c r="AV246" s="13" t="s">
        <v>77</v>
      </c>
      <c r="AW246" s="13" t="s">
        <v>35</v>
      </c>
      <c r="AX246" s="13" t="s">
        <v>73</v>
      </c>
      <c r="AY246" s="212" t="s">
        <v>118</v>
      </c>
    </row>
    <row r="247" spans="1:65" s="13" customFormat="1" ht="11.25">
      <c r="B247" s="202"/>
      <c r="C247" s="203"/>
      <c r="D247" s="204" t="s">
        <v>126</v>
      </c>
      <c r="E247" s="205" t="s">
        <v>28</v>
      </c>
      <c r="F247" s="206" t="s">
        <v>303</v>
      </c>
      <c r="G247" s="203"/>
      <c r="H247" s="205" t="s">
        <v>28</v>
      </c>
      <c r="I247" s="207"/>
      <c r="J247" s="203"/>
      <c r="K247" s="203"/>
      <c r="L247" s="208"/>
      <c r="M247" s="209"/>
      <c r="N247" s="210"/>
      <c r="O247" s="210"/>
      <c r="P247" s="210"/>
      <c r="Q247" s="210"/>
      <c r="R247" s="210"/>
      <c r="S247" s="210"/>
      <c r="T247" s="211"/>
      <c r="AT247" s="212" t="s">
        <v>126</v>
      </c>
      <c r="AU247" s="212" t="s">
        <v>83</v>
      </c>
      <c r="AV247" s="13" t="s">
        <v>77</v>
      </c>
      <c r="AW247" s="13" t="s">
        <v>35</v>
      </c>
      <c r="AX247" s="13" t="s">
        <v>73</v>
      </c>
      <c r="AY247" s="212" t="s">
        <v>118</v>
      </c>
    </row>
    <row r="248" spans="1:65" s="13" customFormat="1" ht="11.25">
      <c r="B248" s="202"/>
      <c r="C248" s="203"/>
      <c r="D248" s="204" t="s">
        <v>126</v>
      </c>
      <c r="E248" s="205" t="s">
        <v>28</v>
      </c>
      <c r="F248" s="206" t="s">
        <v>304</v>
      </c>
      <c r="G248" s="203"/>
      <c r="H248" s="205" t="s">
        <v>28</v>
      </c>
      <c r="I248" s="207"/>
      <c r="J248" s="203"/>
      <c r="K248" s="203"/>
      <c r="L248" s="208"/>
      <c r="M248" s="209"/>
      <c r="N248" s="210"/>
      <c r="O248" s="210"/>
      <c r="P248" s="210"/>
      <c r="Q248" s="210"/>
      <c r="R248" s="210"/>
      <c r="S248" s="210"/>
      <c r="T248" s="211"/>
      <c r="AT248" s="212" t="s">
        <v>126</v>
      </c>
      <c r="AU248" s="212" t="s">
        <v>83</v>
      </c>
      <c r="AV248" s="13" t="s">
        <v>77</v>
      </c>
      <c r="AW248" s="13" t="s">
        <v>35</v>
      </c>
      <c r="AX248" s="13" t="s">
        <v>73</v>
      </c>
      <c r="AY248" s="212" t="s">
        <v>118</v>
      </c>
    </row>
    <row r="249" spans="1:65" s="14" customFormat="1" ht="11.25">
      <c r="B249" s="213"/>
      <c r="C249" s="214"/>
      <c r="D249" s="204" t="s">
        <v>126</v>
      </c>
      <c r="E249" s="215" t="s">
        <v>28</v>
      </c>
      <c r="F249" s="216" t="s">
        <v>305</v>
      </c>
      <c r="G249" s="214"/>
      <c r="H249" s="217">
        <v>509</v>
      </c>
      <c r="I249" s="218"/>
      <c r="J249" s="214"/>
      <c r="K249" s="214"/>
      <c r="L249" s="219"/>
      <c r="M249" s="220"/>
      <c r="N249" s="221"/>
      <c r="O249" s="221"/>
      <c r="P249" s="221"/>
      <c r="Q249" s="221"/>
      <c r="R249" s="221"/>
      <c r="S249" s="221"/>
      <c r="T249" s="222"/>
      <c r="AT249" s="223" t="s">
        <v>126</v>
      </c>
      <c r="AU249" s="223" t="s">
        <v>83</v>
      </c>
      <c r="AV249" s="14" t="s">
        <v>83</v>
      </c>
      <c r="AW249" s="14" t="s">
        <v>35</v>
      </c>
      <c r="AX249" s="14" t="s">
        <v>77</v>
      </c>
      <c r="AY249" s="223" t="s">
        <v>118</v>
      </c>
    </row>
    <row r="250" spans="1:65" s="12" customFormat="1" ht="22.9" customHeight="1">
      <c r="B250" s="172"/>
      <c r="C250" s="173"/>
      <c r="D250" s="174" t="s">
        <v>72</v>
      </c>
      <c r="E250" s="186" t="s">
        <v>145</v>
      </c>
      <c r="F250" s="186" t="s">
        <v>81</v>
      </c>
      <c r="G250" s="173"/>
      <c r="H250" s="173"/>
      <c r="I250" s="176"/>
      <c r="J250" s="187">
        <f>BK250</f>
        <v>0</v>
      </c>
      <c r="K250" s="173"/>
      <c r="L250" s="178"/>
      <c r="M250" s="179"/>
      <c r="N250" s="180"/>
      <c r="O250" s="180"/>
      <c r="P250" s="181">
        <f>SUM(P251:P336)</f>
        <v>0</v>
      </c>
      <c r="Q250" s="180"/>
      <c r="R250" s="181">
        <f>SUM(R251:R336)</f>
        <v>1113.8788999999999</v>
      </c>
      <c r="S250" s="180"/>
      <c r="T250" s="182">
        <f>SUM(T251:T336)</f>
        <v>0</v>
      </c>
      <c r="AR250" s="183" t="s">
        <v>77</v>
      </c>
      <c r="AT250" s="184" t="s">
        <v>72</v>
      </c>
      <c r="AU250" s="184" t="s">
        <v>77</v>
      </c>
      <c r="AY250" s="183" t="s">
        <v>118</v>
      </c>
      <c r="BK250" s="185">
        <f>SUM(BK251:BK336)</f>
        <v>0</v>
      </c>
    </row>
    <row r="251" spans="1:65" s="2" customFormat="1" ht="21.75" customHeight="1">
      <c r="A251" s="35"/>
      <c r="B251" s="36"/>
      <c r="C251" s="188" t="s">
        <v>306</v>
      </c>
      <c r="D251" s="188" t="s">
        <v>120</v>
      </c>
      <c r="E251" s="189" t="s">
        <v>307</v>
      </c>
      <c r="F251" s="190" t="s">
        <v>308</v>
      </c>
      <c r="G251" s="191" t="s">
        <v>123</v>
      </c>
      <c r="H251" s="192">
        <v>104.59</v>
      </c>
      <c r="I251" s="193"/>
      <c r="J251" s="194">
        <f>ROUND(I251*H251,2)</f>
        <v>0</v>
      </c>
      <c r="K251" s="195"/>
      <c r="L251" s="40"/>
      <c r="M251" s="196" t="s">
        <v>28</v>
      </c>
      <c r="N251" s="197" t="s">
        <v>44</v>
      </c>
      <c r="O251" s="65"/>
      <c r="P251" s="198">
        <f>O251*H251</f>
        <v>0</v>
      </c>
      <c r="Q251" s="198">
        <v>0</v>
      </c>
      <c r="R251" s="198">
        <f>Q251*H251</f>
        <v>0</v>
      </c>
      <c r="S251" s="198">
        <v>0</v>
      </c>
      <c r="T251" s="199">
        <f>S251*H251</f>
        <v>0</v>
      </c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R251" s="200" t="s">
        <v>124</v>
      </c>
      <c r="AT251" s="200" t="s">
        <v>120</v>
      </c>
      <c r="AU251" s="200" t="s">
        <v>83</v>
      </c>
      <c r="AY251" s="18" t="s">
        <v>118</v>
      </c>
      <c r="BE251" s="201">
        <f>IF(N251="základní",J251,0)</f>
        <v>0</v>
      </c>
      <c r="BF251" s="201">
        <f>IF(N251="snížená",J251,0)</f>
        <v>0</v>
      </c>
      <c r="BG251" s="201">
        <f>IF(N251="zákl. přenesená",J251,0)</f>
        <v>0</v>
      </c>
      <c r="BH251" s="201">
        <f>IF(N251="sníž. přenesená",J251,0)</f>
        <v>0</v>
      </c>
      <c r="BI251" s="201">
        <f>IF(N251="nulová",J251,0)</f>
        <v>0</v>
      </c>
      <c r="BJ251" s="18" t="s">
        <v>77</v>
      </c>
      <c r="BK251" s="201">
        <f>ROUND(I251*H251,2)</f>
        <v>0</v>
      </c>
      <c r="BL251" s="18" t="s">
        <v>124</v>
      </c>
      <c r="BM251" s="200" t="s">
        <v>309</v>
      </c>
    </row>
    <row r="252" spans="1:65" s="13" customFormat="1" ht="11.25">
      <c r="B252" s="202"/>
      <c r="C252" s="203"/>
      <c r="D252" s="204" t="s">
        <v>126</v>
      </c>
      <c r="E252" s="205" t="s">
        <v>28</v>
      </c>
      <c r="F252" s="206" t="s">
        <v>310</v>
      </c>
      <c r="G252" s="203"/>
      <c r="H252" s="205" t="s">
        <v>28</v>
      </c>
      <c r="I252" s="207"/>
      <c r="J252" s="203"/>
      <c r="K252" s="203"/>
      <c r="L252" s="208"/>
      <c r="M252" s="209"/>
      <c r="N252" s="210"/>
      <c r="O252" s="210"/>
      <c r="P252" s="210"/>
      <c r="Q252" s="210"/>
      <c r="R252" s="210"/>
      <c r="S252" s="210"/>
      <c r="T252" s="211"/>
      <c r="AT252" s="212" t="s">
        <v>126</v>
      </c>
      <c r="AU252" s="212" t="s">
        <v>83</v>
      </c>
      <c r="AV252" s="13" t="s">
        <v>77</v>
      </c>
      <c r="AW252" s="13" t="s">
        <v>35</v>
      </c>
      <c r="AX252" s="13" t="s">
        <v>73</v>
      </c>
      <c r="AY252" s="212" t="s">
        <v>118</v>
      </c>
    </row>
    <row r="253" spans="1:65" s="14" customFormat="1" ht="11.25">
      <c r="B253" s="213"/>
      <c r="C253" s="214"/>
      <c r="D253" s="204" t="s">
        <v>126</v>
      </c>
      <c r="E253" s="215" t="s">
        <v>28</v>
      </c>
      <c r="F253" s="216" t="s">
        <v>311</v>
      </c>
      <c r="G253" s="214"/>
      <c r="H253" s="217">
        <v>59.59</v>
      </c>
      <c r="I253" s="218"/>
      <c r="J253" s="214"/>
      <c r="K253" s="214"/>
      <c r="L253" s="219"/>
      <c r="M253" s="220"/>
      <c r="N253" s="221"/>
      <c r="O253" s="221"/>
      <c r="P253" s="221"/>
      <c r="Q253" s="221"/>
      <c r="R253" s="221"/>
      <c r="S253" s="221"/>
      <c r="T253" s="222"/>
      <c r="AT253" s="223" t="s">
        <v>126</v>
      </c>
      <c r="AU253" s="223" t="s">
        <v>83</v>
      </c>
      <c r="AV253" s="14" t="s">
        <v>83</v>
      </c>
      <c r="AW253" s="14" t="s">
        <v>35</v>
      </c>
      <c r="AX253" s="14" t="s">
        <v>73</v>
      </c>
      <c r="AY253" s="223" t="s">
        <v>118</v>
      </c>
    </row>
    <row r="254" spans="1:65" s="13" customFormat="1" ht="11.25">
      <c r="B254" s="202"/>
      <c r="C254" s="203"/>
      <c r="D254" s="204" t="s">
        <v>126</v>
      </c>
      <c r="E254" s="205" t="s">
        <v>28</v>
      </c>
      <c r="F254" s="206" t="s">
        <v>154</v>
      </c>
      <c r="G254" s="203"/>
      <c r="H254" s="205" t="s">
        <v>28</v>
      </c>
      <c r="I254" s="207"/>
      <c r="J254" s="203"/>
      <c r="K254" s="203"/>
      <c r="L254" s="208"/>
      <c r="M254" s="209"/>
      <c r="N254" s="210"/>
      <c r="O254" s="210"/>
      <c r="P254" s="210"/>
      <c r="Q254" s="210"/>
      <c r="R254" s="210"/>
      <c r="S254" s="210"/>
      <c r="T254" s="211"/>
      <c r="AT254" s="212" t="s">
        <v>126</v>
      </c>
      <c r="AU254" s="212" t="s">
        <v>83</v>
      </c>
      <c r="AV254" s="13" t="s">
        <v>77</v>
      </c>
      <c r="AW254" s="13" t="s">
        <v>35</v>
      </c>
      <c r="AX254" s="13" t="s">
        <v>73</v>
      </c>
      <c r="AY254" s="212" t="s">
        <v>118</v>
      </c>
    </row>
    <row r="255" spans="1:65" s="14" customFormat="1" ht="11.25">
      <c r="B255" s="213"/>
      <c r="C255" s="214"/>
      <c r="D255" s="204" t="s">
        <v>126</v>
      </c>
      <c r="E255" s="215" t="s">
        <v>28</v>
      </c>
      <c r="F255" s="216" t="s">
        <v>155</v>
      </c>
      <c r="G255" s="214"/>
      <c r="H255" s="217">
        <v>45</v>
      </c>
      <c r="I255" s="218"/>
      <c r="J255" s="214"/>
      <c r="K255" s="214"/>
      <c r="L255" s="219"/>
      <c r="M255" s="220"/>
      <c r="N255" s="221"/>
      <c r="O255" s="221"/>
      <c r="P255" s="221"/>
      <c r="Q255" s="221"/>
      <c r="R255" s="221"/>
      <c r="S255" s="221"/>
      <c r="T255" s="222"/>
      <c r="AT255" s="223" t="s">
        <v>126</v>
      </c>
      <c r="AU255" s="223" t="s">
        <v>83</v>
      </c>
      <c r="AV255" s="14" t="s">
        <v>83</v>
      </c>
      <c r="AW255" s="14" t="s">
        <v>35</v>
      </c>
      <c r="AX255" s="14" t="s">
        <v>73</v>
      </c>
      <c r="AY255" s="223" t="s">
        <v>118</v>
      </c>
    </row>
    <row r="256" spans="1:65" s="15" customFormat="1" ht="11.25">
      <c r="B256" s="227"/>
      <c r="C256" s="228"/>
      <c r="D256" s="204" t="s">
        <v>126</v>
      </c>
      <c r="E256" s="229" t="s">
        <v>28</v>
      </c>
      <c r="F256" s="230" t="s">
        <v>156</v>
      </c>
      <c r="G256" s="228"/>
      <c r="H256" s="231">
        <v>104.59</v>
      </c>
      <c r="I256" s="232"/>
      <c r="J256" s="228"/>
      <c r="K256" s="228"/>
      <c r="L256" s="233"/>
      <c r="M256" s="234"/>
      <c r="N256" s="235"/>
      <c r="O256" s="235"/>
      <c r="P256" s="235"/>
      <c r="Q256" s="235"/>
      <c r="R256" s="235"/>
      <c r="S256" s="235"/>
      <c r="T256" s="236"/>
      <c r="AT256" s="237" t="s">
        <v>126</v>
      </c>
      <c r="AU256" s="237" t="s">
        <v>83</v>
      </c>
      <c r="AV256" s="15" t="s">
        <v>124</v>
      </c>
      <c r="AW256" s="15" t="s">
        <v>35</v>
      </c>
      <c r="AX256" s="15" t="s">
        <v>77</v>
      </c>
      <c r="AY256" s="237" t="s">
        <v>118</v>
      </c>
    </row>
    <row r="257" spans="1:65" s="2" customFormat="1" ht="21.75" customHeight="1">
      <c r="A257" s="35"/>
      <c r="B257" s="36"/>
      <c r="C257" s="238" t="s">
        <v>312</v>
      </c>
      <c r="D257" s="238" t="s">
        <v>235</v>
      </c>
      <c r="E257" s="239" t="s">
        <v>313</v>
      </c>
      <c r="F257" s="240" t="s">
        <v>314</v>
      </c>
      <c r="G257" s="241" t="s">
        <v>210</v>
      </c>
      <c r="H257" s="242">
        <v>314.98200000000003</v>
      </c>
      <c r="I257" s="243"/>
      <c r="J257" s="244">
        <f>ROUND(I257*H257,2)</f>
        <v>0</v>
      </c>
      <c r="K257" s="245"/>
      <c r="L257" s="246"/>
      <c r="M257" s="247" t="s">
        <v>28</v>
      </c>
      <c r="N257" s="248" t="s">
        <v>44</v>
      </c>
      <c r="O257" s="65"/>
      <c r="P257" s="198">
        <f>O257*H257</f>
        <v>0</v>
      </c>
      <c r="Q257" s="198">
        <v>1</v>
      </c>
      <c r="R257" s="198">
        <f>Q257*H257</f>
        <v>314.98200000000003</v>
      </c>
      <c r="S257" s="198">
        <v>0</v>
      </c>
      <c r="T257" s="199">
        <f>S257*H257</f>
        <v>0</v>
      </c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R257" s="200" t="s">
        <v>170</v>
      </c>
      <c r="AT257" s="200" t="s">
        <v>235</v>
      </c>
      <c r="AU257" s="200" t="s">
        <v>83</v>
      </c>
      <c r="AY257" s="18" t="s">
        <v>118</v>
      </c>
      <c r="BE257" s="201">
        <f>IF(N257="základní",J257,0)</f>
        <v>0</v>
      </c>
      <c r="BF257" s="201">
        <f>IF(N257="snížená",J257,0)</f>
        <v>0</v>
      </c>
      <c r="BG257" s="201">
        <f>IF(N257="zákl. přenesená",J257,0)</f>
        <v>0</v>
      </c>
      <c r="BH257" s="201">
        <f>IF(N257="sníž. přenesená",J257,0)</f>
        <v>0</v>
      </c>
      <c r="BI257" s="201">
        <f>IF(N257="nulová",J257,0)</f>
        <v>0</v>
      </c>
      <c r="BJ257" s="18" t="s">
        <v>77</v>
      </c>
      <c r="BK257" s="201">
        <f>ROUND(I257*H257,2)</f>
        <v>0</v>
      </c>
      <c r="BL257" s="18" t="s">
        <v>124</v>
      </c>
      <c r="BM257" s="200" t="s">
        <v>315</v>
      </c>
    </row>
    <row r="258" spans="1:65" s="13" customFormat="1" ht="11.25">
      <c r="B258" s="202"/>
      <c r="C258" s="203"/>
      <c r="D258" s="204" t="s">
        <v>126</v>
      </c>
      <c r="E258" s="205" t="s">
        <v>28</v>
      </c>
      <c r="F258" s="206" t="s">
        <v>316</v>
      </c>
      <c r="G258" s="203"/>
      <c r="H258" s="205" t="s">
        <v>28</v>
      </c>
      <c r="I258" s="207"/>
      <c r="J258" s="203"/>
      <c r="K258" s="203"/>
      <c r="L258" s="208"/>
      <c r="M258" s="209"/>
      <c r="N258" s="210"/>
      <c r="O258" s="210"/>
      <c r="P258" s="210"/>
      <c r="Q258" s="210"/>
      <c r="R258" s="210"/>
      <c r="S258" s="210"/>
      <c r="T258" s="211"/>
      <c r="AT258" s="212" t="s">
        <v>126</v>
      </c>
      <c r="AU258" s="212" t="s">
        <v>83</v>
      </c>
      <c r="AV258" s="13" t="s">
        <v>77</v>
      </c>
      <c r="AW258" s="13" t="s">
        <v>35</v>
      </c>
      <c r="AX258" s="13" t="s">
        <v>73</v>
      </c>
      <c r="AY258" s="212" t="s">
        <v>118</v>
      </c>
    </row>
    <row r="259" spans="1:65" s="13" customFormat="1" ht="11.25">
      <c r="B259" s="202"/>
      <c r="C259" s="203"/>
      <c r="D259" s="204" t="s">
        <v>126</v>
      </c>
      <c r="E259" s="205" t="s">
        <v>28</v>
      </c>
      <c r="F259" s="206" t="s">
        <v>154</v>
      </c>
      <c r="G259" s="203"/>
      <c r="H259" s="205" t="s">
        <v>28</v>
      </c>
      <c r="I259" s="207"/>
      <c r="J259" s="203"/>
      <c r="K259" s="203"/>
      <c r="L259" s="208"/>
      <c r="M259" s="209"/>
      <c r="N259" s="210"/>
      <c r="O259" s="210"/>
      <c r="P259" s="210"/>
      <c r="Q259" s="210"/>
      <c r="R259" s="210"/>
      <c r="S259" s="210"/>
      <c r="T259" s="211"/>
      <c r="AT259" s="212" t="s">
        <v>126</v>
      </c>
      <c r="AU259" s="212" t="s">
        <v>83</v>
      </c>
      <c r="AV259" s="13" t="s">
        <v>77</v>
      </c>
      <c r="AW259" s="13" t="s">
        <v>35</v>
      </c>
      <c r="AX259" s="13" t="s">
        <v>73</v>
      </c>
      <c r="AY259" s="212" t="s">
        <v>118</v>
      </c>
    </row>
    <row r="260" spans="1:65" s="14" customFormat="1" ht="11.25">
      <c r="B260" s="213"/>
      <c r="C260" s="214"/>
      <c r="D260" s="204" t="s">
        <v>126</v>
      </c>
      <c r="E260" s="215" t="s">
        <v>28</v>
      </c>
      <c r="F260" s="216" t="s">
        <v>155</v>
      </c>
      <c r="G260" s="214"/>
      <c r="H260" s="217">
        <v>45</v>
      </c>
      <c r="I260" s="218"/>
      <c r="J260" s="214"/>
      <c r="K260" s="214"/>
      <c r="L260" s="219"/>
      <c r="M260" s="220"/>
      <c r="N260" s="221"/>
      <c r="O260" s="221"/>
      <c r="P260" s="221"/>
      <c r="Q260" s="221"/>
      <c r="R260" s="221"/>
      <c r="S260" s="221"/>
      <c r="T260" s="222"/>
      <c r="AT260" s="223" t="s">
        <v>126</v>
      </c>
      <c r="AU260" s="223" t="s">
        <v>83</v>
      </c>
      <c r="AV260" s="14" t="s">
        <v>83</v>
      </c>
      <c r="AW260" s="14" t="s">
        <v>35</v>
      </c>
      <c r="AX260" s="14" t="s">
        <v>73</v>
      </c>
      <c r="AY260" s="223" t="s">
        <v>118</v>
      </c>
    </row>
    <row r="261" spans="1:65" s="13" customFormat="1" ht="11.25">
      <c r="B261" s="202"/>
      <c r="C261" s="203"/>
      <c r="D261" s="204" t="s">
        <v>126</v>
      </c>
      <c r="E261" s="205" t="s">
        <v>28</v>
      </c>
      <c r="F261" s="206" t="s">
        <v>218</v>
      </c>
      <c r="G261" s="203"/>
      <c r="H261" s="205" t="s">
        <v>28</v>
      </c>
      <c r="I261" s="207"/>
      <c r="J261" s="203"/>
      <c r="K261" s="203"/>
      <c r="L261" s="208"/>
      <c r="M261" s="209"/>
      <c r="N261" s="210"/>
      <c r="O261" s="210"/>
      <c r="P261" s="210"/>
      <c r="Q261" s="210"/>
      <c r="R261" s="210"/>
      <c r="S261" s="210"/>
      <c r="T261" s="211"/>
      <c r="AT261" s="212" t="s">
        <v>126</v>
      </c>
      <c r="AU261" s="212" t="s">
        <v>83</v>
      </c>
      <c r="AV261" s="13" t="s">
        <v>77</v>
      </c>
      <c r="AW261" s="13" t="s">
        <v>35</v>
      </c>
      <c r="AX261" s="13" t="s">
        <v>73</v>
      </c>
      <c r="AY261" s="212" t="s">
        <v>118</v>
      </c>
    </row>
    <row r="262" spans="1:65" s="14" customFormat="1" ht="11.25">
      <c r="B262" s="213"/>
      <c r="C262" s="214"/>
      <c r="D262" s="204" t="s">
        <v>126</v>
      </c>
      <c r="E262" s="215" t="s">
        <v>28</v>
      </c>
      <c r="F262" s="216" t="s">
        <v>317</v>
      </c>
      <c r="G262" s="214"/>
      <c r="H262" s="217">
        <v>120.78</v>
      </c>
      <c r="I262" s="218"/>
      <c r="J262" s="214"/>
      <c r="K262" s="214"/>
      <c r="L262" s="219"/>
      <c r="M262" s="220"/>
      <c r="N262" s="221"/>
      <c r="O262" s="221"/>
      <c r="P262" s="221"/>
      <c r="Q262" s="221"/>
      <c r="R262" s="221"/>
      <c r="S262" s="221"/>
      <c r="T262" s="222"/>
      <c r="AT262" s="223" t="s">
        <v>126</v>
      </c>
      <c r="AU262" s="223" t="s">
        <v>83</v>
      </c>
      <c r="AV262" s="14" t="s">
        <v>83</v>
      </c>
      <c r="AW262" s="14" t="s">
        <v>35</v>
      </c>
      <c r="AX262" s="14" t="s">
        <v>73</v>
      </c>
      <c r="AY262" s="223" t="s">
        <v>118</v>
      </c>
    </row>
    <row r="263" spans="1:65" s="15" customFormat="1" ht="11.25">
      <c r="B263" s="227"/>
      <c r="C263" s="228"/>
      <c r="D263" s="204" t="s">
        <v>126</v>
      </c>
      <c r="E263" s="229" t="s">
        <v>28</v>
      </c>
      <c r="F263" s="230" t="s">
        <v>156</v>
      </c>
      <c r="G263" s="228"/>
      <c r="H263" s="231">
        <v>165.78</v>
      </c>
      <c r="I263" s="232"/>
      <c r="J263" s="228"/>
      <c r="K263" s="228"/>
      <c r="L263" s="233"/>
      <c r="M263" s="234"/>
      <c r="N263" s="235"/>
      <c r="O263" s="235"/>
      <c r="P263" s="235"/>
      <c r="Q263" s="235"/>
      <c r="R263" s="235"/>
      <c r="S263" s="235"/>
      <c r="T263" s="236"/>
      <c r="AT263" s="237" t="s">
        <v>126</v>
      </c>
      <c r="AU263" s="237" t="s">
        <v>83</v>
      </c>
      <c r="AV263" s="15" t="s">
        <v>124</v>
      </c>
      <c r="AW263" s="15" t="s">
        <v>35</v>
      </c>
      <c r="AX263" s="15" t="s">
        <v>77</v>
      </c>
      <c r="AY263" s="237" t="s">
        <v>118</v>
      </c>
    </row>
    <row r="264" spans="1:65" s="14" customFormat="1" ht="11.25">
      <c r="B264" s="213"/>
      <c r="C264" s="214"/>
      <c r="D264" s="204" t="s">
        <v>126</v>
      </c>
      <c r="E264" s="214"/>
      <c r="F264" s="216" t="s">
        <v>318</v>
      </c>
      <c r="G264" s="214"/>
      <c r="H264" s="217">
        <v>314.98200000000003</v>
      </c>
      <c r="I264" s="218"/>
      <c r="J264" s="214"/>
      <c r="K264" s="214"/>
      <c r="L264" s="219"/>
      <c r="M264" s="220"/>
      <c r="N264" s="221"/>
      <c r="O264" s="221"/>
      <c r="P264" s="221"/>
      <c r="Q264" s="221"/>
      <c r="R264" s="221"/>
      <c r="S264" s="221"/>
      <c r="T264" s="222"/>
      <c r="AT264" s="223" t="s">
        <v>126</v>
      </c>
      <c r="AU264" s="223" t="s">
        <v>83</v>
      </c>
      <c r="AV264" s="14" t="s">
        <v>83</v>
      </c>
      <c r="AW264" s="14" t="s">
        <v>4</v>
      </c>
      <c r="AX264" s="14" t="s">
        <v>77</v>
      </c>
      <c r="AY264" s="223" t="s">
        <v>118</v>
      </c>
    </row>
    <row r="265" spans="1:65" s="2" customFormat="1" ht="16.5" customHeight="1">
      <c r="A265" s="35"/>
      <c r="B265" s="36"/>
      <c r="C265" s="188" t="s">
        <v>319</v>
      </c>
      <c r="D265" s="188" t="s">
        <v>120</v>
      </c>
      <c r="E265" s="189" t="s">
        <v>320</v>
      </c>
      <c r="F265" s="190" t="s">
        <v>321</v>
      </c>
      <c r="G265" s="191" t="s">
        <v>228</v>
      </c>
      <c r="H265" s="192">
        <v>2.25</v>
      </c>
      <c r="I265" s="193"/>
      <c r="J265" s="194">
        <f>ROUND(I265*H265,2)</f>
        <v>0</v>
      </c>
      <c r="K265" s="195"/>
      <c r="L265" s="40"/>
      <c r="M265" s="196" t="s">
        <v>28</v>
      </c>
      <c r="N265" s="197" t="s">
        <v>44</v>
      </c>
      <c r="O265" s="65"/>
      <c r="P265" s="198">
        <f>O265*H265</f>
        <v>0</v>
      </c>
      <c r="Q265" s="198">
        <v>0</v>
      </c>
      <c r="R265" s="198">
        <f>Q265*H265</f>
        <v>0</v>
      </c>
      <c r="S265" s="198">
        <v>0</v>
      </c>
      <c r="T265" s="199">
        <f>S265*H265</f>
        <v>0</v>
      </c>
      <c r="U265" s="35"/>
      <c r="V265" s="35"/>
      <c r="W265" s="35"/>
      <c r="X265" s="35"/>
      <c r="Y265" s="35"/>
      <c r="Z265" s="35"/>
      <c r="AA265" s="35"/>
      <c r="AB265" s="35"/>
      <c r="AC265" s="35"/>
      <c r="AD265" s="35"/>
      <c r="AE265" s="35"/>
      <c r="AR265" s="200" t="s">
        <v>124</v>
      </c>
      <c r="AT265" s="200" t="s">
        <v>120</v>
      </c>
      <c r="AU265" s="200" t="s">
        <v>83</v>
      </c>
      <c r="AY265" s="18" t="s">
        <v>118</v>
      </c>
      <c r="BE265" s="201">
        <f>IF(N265="základní",J265,0)</f>
        <v>0</v>
      </c>
      <c r="BF265" s="201">
        <f>IF(N265="snížená",J265,0)</f>
        <v>0</v>
      </c>
      <c r="BG265" s="201">
        <f>IF(N265="zákl. přenesená",J265,0)</f>
        <v>0</v>
      </c>
      <c r="BH265" s="201">
        <f>IF(N265="sníž. přenesená",J265,0)</f>
        <v>0</v>
      </c>
      <c r="BI265" s="201">
        <f>IF(N265="nulová",J265,0)</f>
        <v>0</v>
      </c>
      <c r="BJ265" s="18" t="s">
        <v>77</v>
      </c>
      <c r="BK265" s="201">
        <f>ROUND(I265*H265,2)</f>
        <v>0</v>
      </c>
      <c r="BL265" s="18" t="s">
        <v>124</v>
      </c>
      <c r="BM265" s="200" t="s">
        <v>322</v>
      </c>
    </row>
    <row r="266" spans="1:65" s="2" customFormat="1" ht="48.75">
      <c r="A266" s="35"/>
      <c r="B266" s="36"/>
      <c r="C266" s="37"/>
      <c r="D266" s="204" t="s">
        <v>141</v>
      </c>
      <c r="E266" s="37"/>
      <c r="F266" s="224" t="s">
        <v>323</v>
      </c>
      <c r="G266" s="37"/>
      <c r="H266" s="37"/>
      <c r="I266" s="108"/>
      <c r="J266" s="37"/>
      <c r="K266" s="37"/>
      <c r="L266" s="40"/>
      <c r="M266" s="225"/>
      <c r="N266" s="226"/>
      <c r="O266" s="65"/>
      <c r="P266" s="65"/>
      <c r="Q266" s="65"/>
      <c r="R266" s="65"/>
      <c r="S266" s="65"/>
      <c r="T266" s="66"/>
      <c r="U266" s="35"/>
      <c r="V266" s="35"/>
      <c r="W266" s="35"/>
      <c r="X266" s="35"/>
      <c r="Y266" s="35"/>
      <c r="Z266" s="35"/>
      <c r="AA266" s="35"/>
      <c r="AB266" s="35"/>
      <c r="AC266" s="35"/>
      <c r="AD266" s="35"/>
      <c r="AE266" s="35"/>
      <c r="AT266" s="18" t="s">
        <v>141</v>
      </c>
      <c r="AU266" s="18" t="s">
        <v>83</v>
      </c>
    </row>
    <row r="267" spans="1:65" s="13" customFormat="1" ht="11.25">
      <c r="B267" s="202"/>
      <c r="C267" s="203"/>
      <c r="D267" s="204" t="s">
        <v>126</v>
      </c>
      <c r="E267" s="205" t="s">
        <v>28</v>
      </c>
      <c r="F267" s="206" t="s">
        <v>324</v>
      </c>
      <c r="G267" s="203"/>
      <c r="H267" s="205" t="s">
        <v>28</v>
      </c>
      <c r="I267" s="207"/>
      <c r="J267" s="203"/>
      <c r="K267" s="203"/>
      <c r="L267" s="208"/>
      <c r="M267" s="209"/>
      <c r="N267" s="210"/>
      <c r="O267" s="210"/>
      <c r="P267" s="210"/>
      <c r="Q267" s="210"/>
      <c r="R267" s="210"/>
      <c r="S267" s="210"/>
      <c r="T267" s="211"/>
      <c r="AT267" s="212" t="s">
        <v>126</v>
      </c>
      <c r="AU267" s="212" t="s">
        <v>83</v>
      </c>
      <c r="AV267" s="13" t="s">
        <v>77</v>
      </c>
      <c r="AW267" s="13" t="s">
        <v>35</v>
      </c>
      <c r="AX267" s="13" t="s">
        <v>73</v>
      </c>
      <c r="AY267" s="212" t="s">
        <v>118</v>
      </c>
    </row>
    <row r="268" spans="1:65" s="14" customFormat="1" ht="11.25">
      <c r="B268" s="213"/>
      <c r="C268" s="214"/>
      <c r="D268" s="204" t="s">
        <v>126</v>
      </c>
      <c r="E268" s="215" t="s">
        <v>28</v>
      </c>
      <c r="F268" s="216" t="s">
        <v>325</v>
      </c>
      <c r="G268" s="214"/>
      <c r="H268" s="217">
        <v>2.25</v>
      </c>
      <c r="I268" s="218"/>
      <c r="J268" s="214"/>
      <c r="K268" s="214"/>
      <c r="L268" s="219"/>
      <c r="M268" s="220"/>
      <c r="N268" s="221"/>
      <c r="O268" s="221"/>
      <c r="P268" s="221"/>
      <c r="Q268" s="221"/>
      <c r="R268" s="221"/>
      <c r="S268" s="221"/>
      <c r="T268" s="222"/>
      <c r="AT268" s="223" t="s">
        <v>126</v>
      </c>
      <c r="AU268" s="223" t="s">
        <v>83</v>
      </c>
      <c r="AV268" s="14" t="s">
        <v>83</v>
      </c>
      <c r="AW268" s="14" t="s">
        <v>35</v>
      </c>
      <c r="AX268" s="14" t="s">
        <v>77</v>
      </c>
      <c r="AY268" s="223" t="s">
        <v>118</v>
      </c>
    </row>
    <row r="269" spans="1:65" s="2" customFormat="1" ht="33" customHeight="1">
      <c r="A269" s="35"/>
      <c r="B269" s="36"/>
      <c r="C269" s="188" t="s">
        <v>326</v>
      </c>
      <c r="D269" s="188" t="s">
        <v>120</v>
      </c>
      <c r="E269" s="189" t="s">
        <v>327</v>
      </c>
      <c r="F269" s="190" t="s">
        <v>328</v>
      </c>
      <c r="G269" s="191" t="s">
        <v>228</v>
      </c>
      <c r="H269" s="192">
        <v>1365</v>
      </c>
      <c r="I269" s="193"/>
      <c r="J269" s="194">
        <f>ROUND(I269*H269,2)</f>
        <v>0</v>
      </c>
      <c r="K269" s="195"/>
      <c r="L269" s="40"/>
      <c r="M269" s="196" t="s">
        <v>28</v>
      </c>
      <c r="N269" s="197" t="s">
        <v>44</v>
      </c>
      <c r="O269" s="65"/>
      <c r="P269" s="198">
        <f>O269*H269</f>
        <v>0</v>
      </c>
      <c r="Q269" s="198">
        <v>0</v>
      </c>
      <c r="R269" s="198">
        <f>Q269*H269</f>
        <v>0</v>
      </c>
      <c r="S269" s="198">
        <v>0</v>
      </c>
      <c r="T269" s="199">
        <f>S269*H269</f>
        <v>0</v>
      </c>
      <c r="U269" s="35"/>
      <c r="V269" s="35"/>
      <c r="W269" s="35"/>
      <c r="X269" s="35"/>
      <c r="Y269" s="35"/>
      <c r="Z269" s="35"/>
      <c r="AA269" s="35"/>
      <c r="AB269" s="35"/>
      <c r="AC269" s="35"/>
      <c r="AD269" s="35"/>
      <c r="AE269" s="35"/>
      <c r="AR269" s="200" t="s">
        <v>124</v>
      </c>
      <c r="AT269" s="200" t="s">
        <v>120</v>
      </c>
      <c r="AU269" s="200" t="s">
        <v>83</v>
      </c>
      <c r="AY269" s="18" t="s">
        <v>118</v>
      </c>
      <c r="BE269" s="201">
        <f>IF(N269="základní",J269,0)</f>
        <v>0</v>
      </c>
      <c r="BF269" s="201">
        <f>IF(N269="snížená",J269,0)</f>
        <v>0</v>
      </c>
      <c r="BG269" s="201">
        <f>IF(N269="zákl. přenesená",J269,0)</f>
        <v>0</v>
      </c>
      <c r="BH269" s="201">
        <f>IF(N269="sníž. přenesená",J269,0)</f>
        <v>0</v>
      </c>
      <c r="BI269" s="201">
        <f>IF(N269="nulová",J269,0)</f>
        <v>0</v>
      </c>
      <c r="BJ269" s="18" t="s">
        <v>77</v>
      </c>
      <c r="BK269" s="201">
        <f>ROUND(I269*H269,2)</f>
        <v>0</v>
      </c>
      <c r="BL269" s="18" t="s">
        <v>124</v>
      </c>
      <c r="BM269" s="200" t="s">
        <v>329</v>
      </c>
    </row>
    <row r="270" spans="1:65" s="13" customFormat="1" ht="11.25">
      <c r="B270" s="202"/>
      <c r="C270" s="203"/>
      <c r="D270" s="204" t="s">
        <v>126</v>
      </c>
      <c r="E270" s="205" t="s">
        <v>28</v>
      </c>
      <c r="F270" s="206" t="s">
        <v>330</v>
      </c>
      <c r="G270" s="203"/>
      <c r="H270" s="205" t="s">
        <v>28</v>
      </c>
      <c r="I270" s="207"/>
      <c r="J270" s="203"/>
      <c r="K270" s="203"/>
      <c r="L270" s="208"/>
      <c r="M270" s="209"/>
      <c r="N270" s="210"/>
      <c r="O270" s="210"/>
      <c r="P270" s="210"/>
      <c r="Q270" s="210"/>
      <c r="R270" s="210"/>
      <c r="S270" s="210"/>
      <c r="T270" s="211"/>
      <c r="AT270" s="212" t="s">
        <v>126</v>
      </c>
      <c r="AU270" s="212" t="s">
        <v>83</v>
      </c>
      <c r="AV270" s="13" t="s">
        <v>77</v>
      </c>
      <c r="AW270" s="13" t="s">
        <v>35</v>
      </c>
      <c r="AX270" s="13" t="s">
        <v>73</v>
      </c>
      <c r="AY270" s="212" t="s">
        <v>118</v>
      </c>
    </row>
    <row r="271" spans="1:65" s="13" customFormat="1" ht="11.25">
      <c r="B271" s="202"/>
      <c r="C271" s="203"/>
      <c r="D271" s="204" t="s">
        <v>126</v>
      </c>
      <c r="E271" s="205" t="s">
        <v>28</v>
      </c>
      <c r="F271" s="206" t="s">
        <v>247</v>
      </c>
      <c r="G271" s="203"/>
      <c r="H271" s="205" t="s">
        <v>28</v>
      </c>
      <c r="I271" s="207"/>
      <c r="J271" s="203"/>
      <c r="K271" s="203"/>
      <c r="L271" s="208"/>
      <c r="M271" s="209"/>
      <c r="N271" s="210"/>
      <c r="O271" s="210"/>
      <c r="P271" s="210"/>
      <c r="Q271" s="210"/>
      <c r="R271" s="210"/>
      <c r="S271" s="210"/>
      <c r="T271" s="211"/>
      <c r="AT271" s="212" t="s">
        <v>126</v>
      </c>
      <c r="AU271" s="212" t="s">
        <v>83</v>
      </c>
      <c r="AV271" s="13" t="s">
        <v>77</v>
      </c>
      <c r="AW271" s="13" t="s">
        <v>35</v>
      </c>
      <c r="AX271" s="13" t="s">
        <v>73</v>
      </c>
      <c r="AY271" s="212" t="s">
        <v>118</v>
      </c>
    </row>
    <row r="272" spans="1:65" s="14" customFormat="1" ht="11.25">
      <c r="B272" s="213"/>
      <c r="C272" s="214"/>
      <c r="D272" s="204" t="s">
        <v>126</v>
      </c>
      <c r="E272" s="215" t="s">
        <v>28</v>
      </c>
      <c r="F272" s="216" t="s">
        <v>331</v>
      </c>
      <c r="G272" s="214"/>
      <c r="H272" s="217">
        <v>1098</v>
      </c>
      <c r="I272" s="218"/>
      <c r="J272" s="214"/>
      <c r="K272" s="214"/>
      <c r="L272" s="219"/>
      <c r="M272" s="220"/>
      <c r="N272" s="221"/>
      <c r="O272" s="221"/>
      <c r="P272" s="221"/>
      <c r="Q272" s="221"/>
      <c r="R272" s="221"/>
      <c r="S272" s="221"/>
      <c r="T272" s="222"/>
      <c r="AT272" s="223" t="s">
        <v>126</v>
      </c>
      <c r="AU272" s="223" t="s">
        <v>83</v>
      </c>
      <c r="AV272" s="14" t="s">
        <v>83</v>
      </c>
      <c r="AW272" s="14" t="s">
        <v>35</v>
      </c>
      <c r="AX272" s="14" t="s">
        <v>73</v>
      </c>
      <c r="AY272" s="223" t="s">
        <v>118</v>
      </c>
    </row>
    <row r="273" spans="1:65" s="14" customFormat="1" ht="11.25">
      <c r="B273" s="213"/>
      <c r="C273" s="214"/>
      <c r="D273" s="204" t="s">
        <v>126</v>
      </c>
      <c r="E273" s="215" t="s">
        <v>28</v>
      </c>
      <c r="F273" s="216" t="s">
        <v>332</v>
      </c>
      <c r="G273" s="214"/>
      <c r="H273" s="217">
        <v>267</v>
      </c>
      <c r="I273" s="218"/>
      <c r="J273" s="214"/>
      <c r="K273" s="214"/>
      <c r="L273" s="219"/>
      <c r="M273" s="220"/>
      <c r="N273" s="221"/>
      <c r="O273" s="221"/>
      <c r="P273" s="221"/>
      <c r="Q273" s="221"/>
      <c r="R273" s="221"/>
      <c r="S273" s="221"/>
      <c r="T273" s="222"/>
      <c r="AT273" s="223" t="s">
        <v>126</v>
      </c>
      <c r="AU273" s="223" t="s">
        <v>83</v>
      </c>
      <c r="AV273" s="14" t="s">
        <v>83</v>
      </c>
      <c r="AW273" s="14" t="s">
        <v>35</v>
      </c>
      <c r="AX273" s="14" t="s">
        <v>73</v>
      </c>
      <c r="AY273" s="223" t="s">
        <v>118</v>
      </c>
    </row>
    <row r="274" spans="1:65" s="15" customFormat="1" ht="11.25">
      <c r="B274" s="227"/>
      <c r="C274" s="228"/>
      <c r="D274" s="204" t="s">
        <v>126</v>
      </c>
      <c r="E274" s="229" t="s">
        <v>28</v>
      </c>
      <c r="F274" s="230" t="s">
        <v>156</v>
      </c>
      <c r="G274" s="228"/>
      <c r="H274" s="231">
        <v>1365</v>
      </c>
      <c r="I274" s="232"/>
      <c r="J274" s="228"/>
      <c r="K274" s="228"/>
      <c r="L274" s="233"/>
      <c r="M274" s="234"/>
      <c r="N274" s="235"/>
      <c r="O274" s="235"/>
      <c r="P274" s="235"/>
      <c r="Q274" s="235"/>
      <c r="R274" s="235"/>
      <c r="S274" s="235"/>
      <c r="T274" s="236"/>
      <c r="AT274" s="237" t="s">
        <v>126</v>
      </c>
      <c r="AU274" s="237" t="s">
        <v>83</v>
      </c>
      <c r="AV274" s="15" t="s">
        <v>124</v>
      </c>
      <c r="AW274" s="15" t="s">
        <v>35</v>
      </c>
      <c r="AX274" s="15" t="s">
        <v>77</v>
      </c>
      <c r="AY274" s="237" t="s">
        <v>118</v>
      </c>
    </row>
    <row r="275" spans="1:65" s="2" customFormat="1" ht="16.5" customHeight="1">
      <c r="A275" s="35"/>
      <c r="B275" s="36"/>
      <c r="C275" s="238" t="s">
        <v>333</v>
      </c>
      <c r="D275" s="238" t="s">
        <v>235</v>
      </c>
      <c r="E275" s="239" t="s">
        <v>334</v>
      </c>
      <c r="F275" s="240" t="s">
        <v>335</v>
      </c>
      <c r="G275" s="241" t="s">
        <v>210</v>
      </c>
      <c r="H275" s="242">
        <v>47.774999999999999</v>
      </c>
      <c r="I275" s="243"/>
      <c r="J275" s="244">
        <f>ROUND(I275*H275,2)</f>
        <v>0</v>
      </c>
      <c r="K275" s="245"/>
      <c r="L275" s="246"/>
      <c r="M275" s="247" t="s">
        <v>28</v>
      </c>
      <c r="N275" s="248" t="s">
        <v>44</v>
      </c>
      <c r="O275" s="65"/>
      <c r="P275" s="198">
        <f>O275*H275</f>
        <v>0</v>
      </c>
      <c r="Q275" s="198">
        <v>1</v>
      </c>
      <c r="R275" s="198">
        <f>Q275*H275</f>
        <v>47.774999999999999</v>
      </c>
      <c r="S275" s="198">
        <v>0</v>
      </c>
      <c r="T275" s="199">
        <f>S275*H275</f>
        <v>0</v>
      </c>
      <c r="U275" s="35"/>
      <c r="V275" s="35"/>
      <c r="W275" s="35"/>
      <c r="X275" s="35"/>
      <c r="Y275" s="35"/>
      <c r="Z275" s="35"/>
      <c r="AA275" s="35"/>
      <c r="AB275" s="35"/>
      <c r="AC275" s="35"/>
      <c r="AD275" s="35"/>
      <c r="AE275" s="35"/>
      <c r="AR275" s="200" t="s">
        <v>170</v>
      </c>
      <c r="AT275" s="200" t="s">
        <v>235</v>
      </c>
      <c r="AU275" s="200" t="s">
        <v>83</v>
      </c>
      <c r="AY275" s="18" t="s">
        <v>118</v>
      </c>
      <c r="BE275" s="201">
        <f>IF(N275="základní",J275,0)</f>
        <v>0</v>
      </c>
      <c r="BF275" s="201">
        <f>IF(N275="snížená",J275,0)</f>
        <v>0</v>
      </c>
      <c r="BG275" s="201">
        <f>IF(N275="zákl. přenesená",J275,0)</f>
        <v>0</v>
      </c>
      <c r="BH275" s="201">
        <f>IF(N275="sníž. přenesená",J275,0)</f>
        <v>0</v>
      </c>
      <c r="BI275" s="201">
        <f>IF(N275="nulová",J275,0)</f>
        <v>0</v>
      </c>
      <c r="BJ275" s="18" t="s">
        <v>77</v>
      </c>
      <c r="BK275" s="201">
        <f>ROUND(I275*H275,2)</f>
        <v>0</v>
      </c>
      <c r="BL275" s="18" t="s">
        <v>124</v>
      </c>
      <c r="BM275" s="200" t="s">
        <v>336</v>
      </c>
    </row>
    <row r="276" spans="1:65" s="2" customFormat="1" ht="19.5">
      <c r="A276" s="35"/>
      <c r="B276" s="36"/>
      <c r="C276" s="37"/>
      <c r="D276" s="204" t="s">
        <v>337</v>
      </c>
      <c r="E276" s="37"/>
      <c r="F276" s="224" t="s">
        <v>338</v>
      </c>
      <c r="G276" s="37"/>
      <c r="H276" s="37"/>
      <c r="I276" s="108"/>
      <c r="J276" s="37"/>
      <c r="K276" s="37"/>
      <c r="L276" s="40"/>
      <c r="M276" s="225"/>
      <c r="N276" s="226"/>
      <c r="O276" s="65"/>
      <c r="P276" s="65"/>
      <c r="Q276" s="65"/>
      <c r="R276" s="65"/>
      <c r="S276" s="65"/>
      <c r="T276" s="66"/>
      <c r="U276" s="35"/>
      <c r="V276" s="35"/>
      <c r="W276" s="35"/>
      <c r="X276" s="35"/>
      <c r="Y276" s="35"/>
      <c r="Z276" s="35"/>
      <c r="AA276" s="35"/>
      <c r="AB276" s="35"/>
      <c r="AC276" s="35"/>
      <c r="AD276" s="35"/>
      <c r="AE276" s="35"/>
      <c r="AT276" s="18" t="s">
        <v>337</v>
      </c>
      <c r="AU276" s="18" t="s">
        <v>83</v>
      </c>
    </row>
    <row r="277" spans="1:65" s="13" customFormat="1" ht="11.25">
      <c r="B277" s="202"/>
      <c r="C277" s="203"/>
      <c r="D277" s="204" t="s">
        <v>126</v>
      </c>
      <c r="E277" s="205" t="s">
        <v>28</v>
      </c>
      <c r="F277" s="206" t="s">
        <v>330</v>
      </c>
      <c r="G277" s="203"/>
      <c r="H277" s="205" t="s">
        <v>28</v>
      </c>
      <c r="I277" s="207"/>
      <c r="J277" s="203"/>
      <c r="K277" s="203"/>
      <c r="L277" s="208"/>
      <c r="M277" s="209"/>
      <c r="N277" s="210"/>
      <c r="O277" s="210"/>
      <c r="P277" s="210"/>
      <c r="Q277" s="210"/>
      <c r="R277" s="210"/>
      <c r="S277" s="210"/>
      <c r="T277" s="211"/>
      <c r="AT277" s="212" t="s">
        <v>126</v>
      </c>
      <c r="AU277" s="212" t="s">
        <v>83</v>
      </c>
      <c r="AV277" s="13" t="s">
        <v>77</v>
      </c>
      <c r="AW277" s="13" t="s">
        <v>35</v>
      </c>
      <c r="AX277" s="13" t="s">
        <v>73</v>
      </c>
      <c r="AY277" s="212" t="s">
        <v>118</v>
      </c>
    </row>
    <row r="278" spans="1:65" s="14" customFormat="1" ht="11.25">
      <c r="B278" s="213"/>
      <c r="C278" s="214"/>
      <c r="D278" s="204" t="s">
        <v>126</v>
      </c>
      <c r="E278" s="215" t="s">
        <v>28</v>
      </c>
      <c r="F278" s="216" t="s">
        <v>339</v>
      </c>
      <c r="G278" s="214"/>
      <c r="H278" s="217">
        <v>47.774999999999999</v>
      </c>
      <c r="I278" s="218"/>
      <c r="J278" s="214"/>
      <c r="K278" s="214"/>
      <c r="L278" s="219"/>
      <c r="M278" s="220"/>
      <c r="N278" s="221"/>
      <c r="O278" s="221"/>
      <c r="P278" s="221"/>
      <c r="Q278" s="221"/>
      <c r="R278" s="221"/>
      <c r="S278" s="221"/>
      <c r="T278" s="222"/>
      <c r="AT278" s="223" t="s">
        <v>126</v>
      </c>
      <c r="AU278" s="223" t="s">
        <v>83</v>
      </c>
      <c r="AV278" s="14" t="s">
        <v>83</v>
      </c>
      <c r="AW278" s="14" t="s">
        <v>35</v>
      </c>
      <c r="AX278" s="14" t="s">
        <v>77</v>
      </c>
      <c r="AY278" s="223" t="s">
        <v>118</v>
      </c>
    </row>
    <row r="279" spans="1:65" s="2" customFormat="1" ht="16.5" customHeight="1">
      <c r="A279" s="35"/>
      <c r="B279" s="36"/>
      <c r="C279" s="238" t="s">
        <v>340</v>
      </c>
      <c r="D279" s="238" t="s">
        <v>235</v>
      </c>
      <c r="E279" s="239" t="s">
        <v>341</v>
      </c>
      <c r="F279" s="240" t="s">
        <v>342</v>
      </c>
      <c r="G279" s="241" t="s">
        <v>210</v>
      </c>
      <c r="H279" s="242">
        <v>39.75</v>
      </c>
      <c r="I279" s="243"/>
      <c r="J279" s="244">
        <f>ROUND(I279*H279,2)</f>
        <v>0</v>
      </c>
      <c r="K279" s="245"/>
      <c r="L279" s="246"/>
      <c r="M279" s="247" t="s">
        <v>28</v>
      </c>
      <c r="N279" s="248" t="s">
        <v>44</v>
      </c>
      <c r="O279" s="65"/>
      <c r="P279" s="198">
        <f>O279*H279</f>
        <v>0</v>
      </c>
      <c r="Q279" s="198">
        <v>1</v>
      </c>
      <c r="R279" s="198">
        <f>Q279*H279</f>
        <v>39.75</v>
      </c>
      <c r="S279" s="198">
        <v>0</v>
      </c>
      <c r="T279" s="199">
        <f>S279*H279</f>
        <v>0</v>
      </c>
      <c r="U279" s="35"/>
      <c r="V279" s="35"/>
      <c r="W279" s="35"/>
      <c r="X279" s="35"/>
      <c r="Y279" s="35"/>
      <c r="Z279" s="35"/>
      <c r="AA279" s="35"/>
      <c r="AB279" s="35"/>
      <c r="AC279" s="35"/>
      <c r="AD279" s="35"/>
      <c r="AE279" s="35"/>
      <c r="AR279" s="200" t="s">
        <v>170</v>
      </c>
      <c r="AT279" s="200" t="s">
        <v>235</v>
      </c>
      <c r="AU279" s="200" t="s">
        <v>83</v>
      </c>
      <c r="AY279" s="18" t="s">
        <v>118</v>
      </c>
      <c r="BE279" s="201">
        <f>IF(N279="základní",J279,0)</f>
        <v>0</v>
      </c>
      <c r="BF279" s="201">
        <f>IF(N279="snížená",J279,0)</f>
        <v>0</v>
      </c>
      <c r="BG279" s="201">
        <f>IF(N279="zákl. přenesená",J279,0)</f>
        <v>0</v>
      </c>
      <c r="BH279" s="201">
        <f>IF(N279="sníž. přenesená",J279,0)</f>
        <v>0</v>
      </c>
      <c r="BI279" s="201">
        <f>IF(N279="nulová",J279,0)</f>
        <v>0</v>
      </c>
      <c r="BJ279" s="18" t="s">
        <v>77</v>
      </c>
      <c r="BK279" s="201">
        <f>ROUND(I279*H279,2)</f>
        <v>0</v>
      </c>
      <c r="BL279" s="18" t="s">
        <v>124</v>
      </c>
      <c r="BM279" s="200" t="s">
        <v>343</v>
      </c>
    </row>
    <row r="280" spans="1:65" s="2" customFormat="1" ht="19.5">
      <c r="A280" s="35"/>
      <c r="B280" s="36"/>
      <c r="C280" s="37"/>
      <c r="D280" s="204" t="s">
        <v>337</v>
      </c>
      <c r="E280" s="37"/>
      <c r="F280" s="224" t="s">
        <v>344</v>
      </c>
      <c r="G280" s="37"/>
      <c r="H280" s="37"/>
      <c r="I280" s="108"/>
      <c r="J280" s="37"/>
      <c r="K280" s="37"/>
      <c r="L280" s="40"/>
      <c r="M280" s="225"/>
      <c r="N280" s="226"/>
      <c r="O280" s="65"/>
      <c r="P280" s="65"/>
      <c r="Q280" s="65"/>
      <c r="R280" s="65"/>
      <c r="S280" s="65"/>
      <c r="T280" s="66"/>
      <c r="U280" s="35"/>
      <c r="V280" s="35"/>
      <c r="W280" s="35"/>
      <c r="X280" s="35"/>
      <c r="Y280" s="35"/>
      <c r="Z280" s="35"/>
      <c r="AA280" s="35"/>
      <c r="AB280" s="35"/>
      <c r="AC280" s="35"/>
      <c r="AD280" s="35"/>
      <c r="AE280" s="35"/>
      <c r="AT280" s="18" t="s">
        <v>337</v>
      </c>
      <c r="AU280" s="18" t="s">
        <v>83</v>
      </c>
    </row>
    <row r="281" spans="1:65" s="13" customFormat="1" ht="11.25">
      <c r="B281" s="202"/>
      <c r="C281" s="203"/>
      <c r="D281" s="204" t="s">
        <v>126</v>
      </c>
      <c r="E281" s="205" t="s">
        <v>28</v>
      </c>
      <c r="F281" s="206" t="s">
        <v>345</v>
      </c>
      <c r="G281" s="203"/>
      <c r="H281" s="205" t="s">
        <v>28</v>
      </c>
      <c r="I281" s="207"/>
      <c r="J281" s="203"/>
      <c r="K281" s="203"/>
      <c r="L281" s="208"/>
      <c r="M281" s="209"/>
      <c r="N281" s="210"/>
      <c r="O281" s="210"/>
      <c r="P281" s="210"/>
      <c r="Q281" s="210"/>
      <c r="R281" s="210"/>
      <c r="S281" s="210"/>
      <c r="T281" s="211"/>
      <c r="AT281" s="212" t="s">
        <v>126</v>
      </c>
      <c r="AU281" s="212" t="s">
        <v>83</v>
      </c>
      <c r="AV281" s="13" t="s">
        <v>77</v>
      </c>
      <c r="AW281" s="13" t="s">
        <v>35</v>
      </c>
      <c r="AX281" s="13" t="s">
        <v>73</v>
      </c>
      <c r="AY281" s="212" t="s">
        <v>118</v>
      </c>
    </row>
    <row r="282" spans="1:65" s="14" customFormat="1" ht="11.25">
      <c r="B282" s="213"/>
      <c r="C282" s="214"/>
      <c r="D282" s="204" t="s">
        <v>126</v>
      </c>
      <c r="E282" s="215" t="s">
        <v>28</v>
      </c>
      <c r="F282" s="216" t="s">
        <v>346</v>
      </c>
      <c r="G282" s="214"/>
      <c r="H282" s="217">
        <v>39.75</v>
      </c>
      <c r="I282" s="218"/>
      <c r="J282" s="214"/>
      <c r="K282" s="214"/>
      <c r="L282" s="219"/>
      <c r="M282" s="220"/>
      <c r="N282" s="221"/>
      <c r="O282" s="221"/>
      <c r="P282" s="221"/>
      <c r="Q282" s="221"/>
      <c r="R282" s="221"/>
      <c r="S282" s="221"/>
      <c r="T282" s="222"/>
      <c r="AT282" s="223" t="s">
        <v>126</v>
      </c>
      <c r="AU282" s="223" t="s">
        <v>83</v>
      </c>
      <c r="AV282" s="14" t="s">
        <v>83</v>
      </c>
      <c r="AW282" s="14" t="s">
        <v>35</v>
      </c>
      <c r="AX282" s="14" t="s">
        <v>77</v>
      </c>
      <c r="AY282" s="223" t="s">
        <v>118</v>
      </c>
    </row>
    <row r="283" spans="1:65" s="2" customFormat="1" ht="16.5" customHeight="1">
      <c r="A283" s="35"/>
      <c r="B283" s="36"/>
      <c r="C283" s="188" t="s">
        <v>347</v>
      </c>
      <c r="D283" s="188" t="s">
        <v>120</v>
      </c>
      <c r="E283" s="189" t="s">
        <v>348</v>
      </c>
      <c r="F283" s="190" t="s">
        <v>349</v>
      </c>
      <c r="G283" s="191" t="s">
        <v>228</v>
      </c>
      <c r="H283" s="192">
        <v>1365</v>
      </c>
      <c r="I283" s="193"/>
      <c r="J283" s="194">
        <f>ROUND(I283*H283,2)</f>
        <v>0</v>
      </c>
      <c r="K283" s="195"/>
      <c r="L283" s="40"/>
      <c r="M283" s="196" t="s">
        <v>28</v>
      </c>
      <c r="N283" s="197" t="s">
        <v>44</v>
      </c>
      <c r="O283" s="65"/>
      <c r="P283" s="198">
        <f>O283*H283</f>
        <v>0</v>
      </c>
      <c r="Q283" s="198">
        <v>0</v>
      </c>
      <c r="R283" s="198">
        <f>Q283*H283</f>
        <v>0</v>
      </c>
      <c r="S283" s="198">
        <v>0</v>
      </c>
      <c r="T283" s="199">
        <f>S283*H283</f>
        <v>0</v>
      </c>
      <c r="U283" s="35"/>
      <c r="V283" s="35"/>
      <c r="W283" s="35"/>
      <c r="X283" s="35"/>
      <c r="Y283" s="35"/>
      <c r="Z283" s="35"/>
      <c r="AA283" s="35"/>
      <c r="AB283" s="35"/>
      <c r="AC283" s="35"/>
      <c r="AD283" s="35"/>
      <c r="AE283" s="35"/>
      <c r="AR283" s="200" t="s">
        <v>124</v>
      </c>
      <c r="AT283" s="200" t="s">
        <v>120</v>
      </c>
      <c r="AU283" s="200" t="s">
        <v>83</v>
      </c>
      <c r="AY283" s="18" t="s">
        <v>118</v>
      </c>
      <c r="BE283" s="201">
        <f>IF(N283="základní",J283,0)</f>
        <v>0</v>
      </c>
      <c r="BF283" s="201">
        <f>IF(N283="snížená",J283,0)</f>
        <v>0</v>
      </c>
      <c r="BG283" s="201">
        <f>IF(N283="zákl. přenesená",J283,0)</f>
        <v>0</v>
      </c>
      <c r="BH283" s="201">
        <f>IF(N283="sníž. přenesená",J283,0)</f>
        <v>0</v>
      </c>
      <c r="BI283" s="201">
        <f>IF(N283="nulová",J283,0)</f>
        <v>0</v>
      </c>
      <c r="BJ283" s="18" t="s">
        <v>77</v>
      </c>
      <c r="BK283" s="201">
        <f>ROUND(I283*H283,2)</f>
        <v>0</v>
      </c>
      <c r="BL283" s="18" t="s">
        <v>124</v>
      </c>
      <c r="BM283" s="200" t="s">
        <v>350</v>
      </c>
    </row>
    <row r="284" spans="1:65" s="13" customFormat="1" ht="11.25">
      <c r="B284" s="202"/>
      <c r="C284" s="203"/>
      <c r="D284" s="204" t="s">
        <v>126</v>
      </c>
      <c r="E284" s="205" t="s">
        <v>28</v>
      </c>
      <c r="F284" s="206" t="s">
        <v>351</v>
      </c>
      <c r="G284" s="203"/>
      <c r="H284" s="205" t="s">
        <v>28</v>
      </c>
      <c r="I284" s="207"/>
      <c r="J284" s="203"/>
      <c r="K284" s="203"/>
      <c r="L284" s="208"/>
      <c r="M284" s="209"/>
      <c r="N284" s="210"/>
      <c r="O284" s="210"/>
      <c r="P284" s="210"/>
      <c r="Q284" s="210"/>
      <c r="R284" s="210"/>
      <c r="S284" s="210"/>
      <c r="T284" s="211"/>
      <c r="AT284" s="212" t="s">
        <v>126</v>
      </c>
      <c r="AU284" s="212" t="s">
        <v>83</v>
      </c>
      <c r="AV284" s="13" t="s">
        <v>77</v>
      </c>
      <c r="AW284" s="13" t="s">
        <v>35</v>
      </c>
      <c r="AX284" s="13" t="s">
        <v>73</v>
      </c>
      <c r="AY284" s="212" t="s">
        <v>118</v>
      </c>
    </row>
    <row r="285" spans="1:65" s="13" customFormat="1" ht="11.25">
      <c r="B285" s="202"/>
      <c r="C285" s="203"/>
      <c r="D285" s="204" t="s">
        <v>126</v>
      </c>
      <c r="E285" s="205" t="s">
        <v>28</v>
      </c>
      <c r="F285" s="206" t="s">
        <v>352</v>
      </c>
      <c r="G285" s="203"/>
      <c r="H285" s="205" t="s">
        <v>28</v>
      </c>
      <c r="I285" s="207"/>
      <c r="J285" s="203"/>
      <c r="K285" s="203"/>
      <c r="L285" s="208"/>
      <c r="M285" s="209"/>
      <c r="N285" s="210"/>
      <c r="O285" s="210"/>
      <c r="P285" s="210"/>
      <c r="Q285" s="210"/>
      <c r="R285" s="210"/>
      <c r="S285" s="210"/>
      <c r="T285" s="211"/>
      <c r="AT285" s="212" t="s">
        <v>126</v>
      </c>
      <c r="AU285" s="212" t="s">
        <v>83</v>
      </c>
      <c r="AV285" s="13" t="s">
        <v>77</v>
      </c>
      <c r="AW285" s="13" t="s">
        <v>35</v>
      </c>
      <c r="AX285" s="13" t="s">
        <v>73</v>
      </c>
      <c r="AY285" s="212" t="s">
        <v>118</v>
      </c>
    </row>
    <row r="286" spans="1:65" s="13" customFormat="1" ht="11.25">
      <c r="B286" s="202"/>
      <c r="C286" s="203"/>
      <c r="D286" s="204" t="s">
        <v>126</v>
      </c>
      <c r="E286" s="205" t="s">
        <v>28</v>
      </c>
      <c r="F286" s="206" t="s">
        <v>353</v>
      </c>
      <c r="G286" s="203"/>
      <c r="H286" s="205" t="s">
        <v>28</v>
      </c>
      <c r="I286" s="207"/>
      <c r="J286" s="203"/>
      <c r="K286" s="203"/>
      <c r="L286" s="208"/>
      <c r="M286" s="209"/>
      <c r="N286" s="210"/>
      <c r="O286" s="210"/>
      <c r="P286" s="210"/>
      <c r="Q286" s="210"/>
      <c r="R286" s="210"/>
      <c r="S286" s="210"/>
      <c r="T286" s="211"/>
      <c r="AT286" s="212" t="s">
        <v>126</v>
      </c>
      <c r="AU286" s="212" t="s">
        <v>83</v>
      </c>
      <c r="AV286" s="13" t="s">
        <v>77</v>
      </c>
      <c r="AW286" s="13" t="s">
        <v>35</v>
      </c>
      <c r="AX286" s="13" t="s">
        <v>73</v>
      </c>
      <c r="AY286" s="212" t="s">
        <v>118</v>
      </c>
    </row>
    <row r="287" spans="1:65" s="14" customFormat="1" ht="11.25">
      <c r="B287" s="213"/>
      <c r="C287" s="214"/>
      <c r="D287" s="204" t="s">
        <v>126</v>
      </c>
      <c r="E287" s="215" t="s">
        <v>28</v>
      </c>
      <c r="F287" s="216" t="s">
        <v>354</v>
      </c>
      <c r="G287" s="214"/>
      <c r="H287" s="217">
        <v>1365</v>
      </c>
      <c r="I287" s="218"/>
      <c r="J287" s="214"/>
      <c r="K287" s="214"/>
      <c r="L287" s="219"/>
      <c r="M287" s="220"/>
      <c r="N287" s="221"/>
      <c r="O287" s="221"/>
      <c r="P287" s="221"/>
      <c r="Q287" s="221"/>
      <c r="R287" s="221"/>
      <c r="S287" s="221"/>
      <c r="T287" s="222"/>
      <c r="AT287" s="223" t="s">
        <v>126</v>
      </c>
      <c r="AU287" s="223" t="s">
        <v>83</v>
      </c>
      <c r="AV287" s="14" t="s">
        <v>83</v>
      </c>
      <c r="AW287" s="14" t="s">
        <v>35</v>
      </c>
      <c r="AX287" s="14" t="s">
        <v>77</v>
      </c>
      <c r="AY287" s="223" t="s">
        <v>118</v>
      </c>
    </row>
    <row r="288" spans="1:65" s="2" customFormat="1" ht="16.5" customHeight="1">
      <c r="A288" s="35"/>
      <c r="B288" s="36"/>
      <c r="C288" s="188" t="s">
        <v>355</v>
      </c>
      <c r="D288" s="188" t="s">
        <v>120</v>
      </c>
      <c r="E288" s="189" t="s">
        <v>356</v>
      </c>
      <c r="F288" s="190" t="s">
        <v>357</v>
      </c>
      <c r="G288" s="191" t="s">
        <v>228</v>
      </c>
      <c r="H288" s="192">
        <v>1365</v>
      </c>
      <c r="I288" s="193"/>
      <c r="J288" s="194">
        <f>ROUND(I288*H288,2)</f>
        <v>0</v>
      </c>
      <c r="K288" s="195"/>
      <c r="L288" s="40"/>
      <c r="M288" s="196" t="s">
        <v>28</v>
      </c>
      <c r="N288" s="197" t="s">
        <v>44</v>
      </c>
      <c r="O288" s="65"/>
      <c r="P288" s="198">
        <f>O288*H288</f>
        <v>0</v>
      </c>
      <c r="Q288" s="198">
        <v>0.46</v>
      </c>
      <c r="R288" s="198">
        <f>Q288*H288</f>
        <v>627.9</v>
      </c>
      <c r="S288" s="198">
        <v>0</v>
      </c>
      <c r="T288" s="199">
        <f>S288*H288</f>
        <v>0</v>
      </c>
      <c r="U288" s="35"/>
      <c r="V288" s="35"/>
      <c r="W288" s="35"/>
      <c r="X288" s="35"/>
      <c r="Y288" s="35"/>
      <c r="Z288" s="35"/>
      <c r="AA288" s="35"/>
      <c r="AB288" s="35"/>
      <c r="AC288" s="35"/>
      <c r="AD288" s="35"/>
      <c r="AE288" s="35"/>
      <c r="AR288" s="200" t="s">
        <v>124</v>
      </c>
      <c r="AT288" s="200" t="s">
        <v>120</v>
      </c>
      <c r="AU288" s="200" t="s">
        <v>83</v>
      </c>
      <c r="AY288" s="18" t="s">
        <v>118</v>
      </c>
      <c r="BE288" s="201">
        <f>IF(N288="základní",J288,0)</f>
        <v>0</v>
      </c>
      <c r="BF288" s="201">
        <f>IF(N288="snížená",J288,0)</f>
        <v>0</v>
      </c>
      <c r="BG288" s="201">
        <f>IF(N288="zákl. přenesená",J288,0)</f>
        <v>0</v>
      </c>
      <c r="BH288" s="201">
        <f>IF(N288="sníž. přenesená",J288,0)</f>
        <v>0</v>
      </c>
      <c r="BI288" s="201">
        <f>IF(N288="nulová",J288,0)</f>
        <v>0</v>
      </c>
      <c r="BJ288" s="18" t="s">
        <v>77</v>
      </c>
      <c r="BK288" s="201">
        <f>ROUND(I288*H288,2)</f>
        <v>0</v>
      </c>
      <c r="BL288" s="18" t="s">
        <v>124</v>
      </c>
      <c r="BM288" s="200" t="s">
        <v>358</v>
      </c>
    </row>
    <row r="289" spans="1:65" s="13" customFormat="1" ht="11.25">
      <c r="B289" s="202"/>
      <c r="C289" s="203"/>
      <c r="D289" s="204" t="s">
        <v>126</v>
      </c>
      <c r="E289" s="205" t="s">
        <v>28</v>
      </c>
      <c r="F289" s="206" t="s">
        <v>351</v>
      </c>
      <c r="G289" s="203"/>
      <c r="H289" s="205" t="s">
        <v>28</v>
      </c>
      <c r="I289" s="207"/>
      <c r="J289" s="203"/>
      <c r="K289" s="203"/>
      <c r="L289" s="208"/>
      <c r="M289" s="209"/>
      <c r="N289" s="210"/>
      <c r="O289" s="210"/>
      <c r="P289" s="210"/>
      <c r="Q289" s="210"/>
      <c r="R289" s="210"/>
      <c r="S289" s="210"/>
      <c r="T289" s="211"/>
      <c r="AT289" s="212" t="s">
        <v>126</v>
      </c>
      <c r="AU289" s="212" t="s">
        <v>83</v>
      </c>
      <c r="AV289" s="13" t="s">
        <v>77</v>
      </c>
      <c r="AW289" s="13" t="s">
        <v>35</v>
      </c>
      <c r="AX289" s="13" t="s">
        <v>73</v>
      </c>
      <c r="AY289" s="212" t="s">
        <v>118</v>
      </c>
    </row>
    <row r="290" spans="1:65" s="13" customFormat="1" ht="11.25">
      <c r="B290" s="202"/>
      <c r="C290" s="203"/>
      <c r="D290" s="204" t="s">
        <v>126</v>
      </c>
      <c r="E290" s="205" t="s">
        <v>28</v>
      </c>
      <c r="F290" s="206" t="s">
        <v>352</v>
      </c>
      <c r="G290" s="203"/>
      <c r="H290" s="205" t="s">
        <v>28</v>
      </c>
      <c r="I290" s="207"/>
      <c r="J290" s="203"/>
      <c r="K290" s="203"/>
      <c r="L290" s="208"/>
      <c r="M290" s="209"/>
      <c r="N290" s="210"/>
      <c r="O290" s="210"/>
      <c r="P290" s="210"/>
      <c r="Q290" s="210"/>
      <c r="R290" s="210"/>
      <c r="S290" s="210"/>
      <c r="T290" s="211"/>
      <c r="AT290" s="212" t="s">
        <v>126</v>
      </c>
      <c r="AU290" s="212" t="s">
        <v>83</v>
      </c>
      <c r="AV290" s="13" t="s">
        <v>77</v>
      </c>
      <c r="AW290" s="13" t="s">
        <v>35</v>
      </c>
      <c r="AX290" s="13" t="s">
        <v>73</v>
      </c>
      <c r="AY290" s="212" t="s">
        <v>118</v>
      </c>
    </row>
    <row r="291" spans="1:65" s="13" customFormat="1" ht="11.25">
      <c r="B291" s="202"/>
      <c r="C291" s="203"/>
      <c r="D291" s="204" t="s">
        <v>126</v>
      </c>
      <c r="E291" s="205" t="s">
        <v>28</v>
      </c>
      <c r="F291" s="206" t="s">
        <v>359</v>
      </c>
      <c r="G291" s="203"/>
      <c r="H291" s="205" t="s">
        <v>28</v>
      </c>
      <c r="I291" s="207"/>
      <c r="J291" s="203"/>
      <c r="K291" s="203"/>
      <c r="L291" s="208"/>
      <c r="M291" s="209"/>
      <c r="N291" s="210"/>
      <c r="O291" s="210"/>
      <c r="P291" s="210"/>
      <c r="Q291" s="210"/>
      <c r="R291" s="210"/>
      <c r="S291" s="210"/>
      <c r="T291" s="211"/>
      <c r="AT291" s="212" t="s">
        <v>126</v>
      </c>
      <c r="AU291" s="212" t="s">
        <v>83</v>
      </c>
      <c r="AV291" s="13" t="s">
        <v>77</v>
      </c>
      <c r="AW291" s="13" t="s">
        <v>35</v>
      </c>
      <c r="AX291" s="13" t="s">
        <v>73</v>
      </c>
      <c r="AY291" s="212" t="s">
        <v>118</v>
      </c>
    </row>
    <row r="292" spans="1:65" s="14" customFormat="1" ht="11.25">
      <c r="B292" s="213"/>
      <c r="C292" s="214"/>
      <c r="D292" s="204" t="s">
        <v>126</v>
      </c>
      <c r="E292" s="215" t="s">
        <v>28</v>
      </c>
      <c r="F292" s="216" t="s">
        <v>354</v>
      </c>
      <c r="G292" s="214"/>
      <c r="H292" s="217">
        <v>1365</v>
      </c>
      <c r="I292" s="218"/>
      <c r="J292" s="214"/>
      <c r="K292" s="214"/>
      <c r="L292" s="219"/>
      <c r="M292" s="220"/>
      <c r="N292" s="221"/>
      <c r="O292" s="221"/>
      <c r="P292" s="221"/>
      <c r="Q292" s="221"/>
      <c r="R292" s="221"/>
      <c r="S292" s="221"/>
      <c r="T292" s="222"/>
      <c r="AT292" s="223" t="s">
        <v>126</v>
      </c>
      <c r="AU292" s="223" t="s">
        <v>83</v>
      </c>
      <c r="AV292" s="14" t="s">
        <v>83</v>
      </c>
      <c r="AW292" s="14" t="s">
        <v>35</v>
      </c>
      <c r="AX292" s="14" t="s">
        <v>77</v>
      </c>
      <c r="AY292" s="223" t="s">
        <v>118</v>
      </c>
    </row>
    <row r="293" spans="1:65" s="2" customFormat="1" ht="21.75" customHeight="1">
      <c r="A293" s="35"/>
      <c r="B293" s="36"/>
      <c r="C293" s="188" t="s">
        <v>360</v>
      </c>
      <c r="D293" s="188" t="s">
        <v>120</v>
      </c>
      <c r="E293" s="189" t="s">
        <v>361</v>
      </c>
      <c r="F293" s="190" t="s">
        <v>362</v>
      </c>
      <c r="G293" s="191" t="s">
        <v>228</v>
      </c>
      <c r="H293" s="192">
        <v>1130.94</v>
      </c>
      <c r="I293" s="193"/>
      <c r="J293" s="194">
        <f>ROUND(I293*H293,2)</f>
        <v>0</v>
      </c>
      <c r="K293" s="195"/>
      <c r="L293" s="40"/>
      <c r="M293" s="196" t="s">
        <v>28</v>
      </c>
      <c r="N293" s="197" t="s">
        <v>44</v>
      </c>
      <c r="O293" s="65"/>
      <c r="P293" s="198">
        <f>O293*H293</f>
        <v>0</v>
      </c>
      <c r="Q293" s="198">
        <v>0</v>
      </c>
      <c r="R293" s="198">
        <f>Q293*H293</f>
        <v>0</v>
      </c>
      <c r="S293" s="198">
        <v>0</v>
      </c>
      <c r="T293" s="199">
        <f>S293*H293</f>
        <v>0</v>
      </c>
      <c r="U293" s="35"/>
      <c r="V293" s="35"/>
      <c r="W293" s="35"/>
      <c r="X293" s="35"/>
      <c r="Y293" s="35"/>
      <c r="Z293" s="35"/>
      <c r="AA293" s="35"/>
      <c r="AB293" s="35"/>
      <c r="AC293" s="35"/>
      <c r="AD293" s="35"/>
      <c r="AE293" s="35"/>
      <c r="AR293" s="200" t="s">
        <v>124</v>
      </c>
      <c r="AT293" s="200" t="s">
        <v>120</v>
      </c>
      <c r="AU293" s="200" t="s">
        <v>83</v>
      </c>
      <c r="AY293" s="18" t="s">
        <v>118</v>
      </c>
      <c r="BE293" s="201">
        <f>IF(N293="základní",J293,0)</f>
        <v>0</v>
      </c>
      <c r="BF293" s="201">
        <f>IF(N293="snížená",J293,0)</f>
        <v>0</v>
      </c>
      <c r="BG293" s="201">
        <f>IF(N293="zákl. přenesená",J293,0)</f>
        <v>0</v>
      </c>
      <c r="BH293" s="201">
        <f>IF(N293="sníž. přenesená",J293,0)</f>
        <v>0</v>
      </c>
      <c r="BI293" s="201">
        <f>IF(N293="nulová",J293,0)</f>
        <v>0</v>
      </c>
      <c r="BJ293" s="18" t="s">
        <v>77</v>
      </c>
      <c r="BK293" s="201">
        <f>ROUND(I293*H293,2)</f>
        <v>0</v>
      </c>
      <c r="BL293" s="18" t="s">
        <v>124</v>
      </c>
      <c r="BM293" s="200" t="s">
        <v>363</v>
      </c>
    </row>
    <row r="294" spans="1:65" s="13" customFormat="1" ht="11.25">
      <c r="B294" s="202"/>
      <c r="C294" s="203"/>
      <c r="D294" s="204" t="s">
        <v>126</v>
      </c>
      <c r="E294" s="205" t="s">
        <v>28</v>
      </c>
      <c r="F294" s="206" t="s">
        <v>364</v>
      </c>
      <c r="G294" s="203"/>
      <c r="H294" s="205" t="s">
        <v>28</v>
      </c>
      <c r="I294" s="207"/>
      <c r="J294" s="203"/>
      <c r="K294" s="203"/>
      <c r="L294" s="208"/>
      <c r="M294" s="209"/>
      <c r="N294" s="210"/>
      <c r="O294" s="210"/>
      <c r="P294" s="210"/>
      <c r="Q294" s="210"/>
      <c r="R294" s="210"/>
      <c r="S294" s="210"/>
      <c r="T294" s="211"/>
      <c r="AT294" s="212" t="s">
        <v>126</v>
      </c>
      <c r="AU294" s="212" t="s">
        <v>83</v>
      </c>
      <c r="AV294" s="13" t="s">
        <v>77</v>
      </c>
      <c r="AW294" s="13" t="s">
        <v>35</v>
      </c>
      <c r="AX294" s="13" t="s">
        <v>73</v>
      </c>
      <c r="AY294" s="212" t="s">
        <v>118</v>
      </c>
    </row>
    <row r="295" spans="1:65" s="13" customFormat="1" ht="11.25">
      <c r="B295" s="202"/>
      <c r="C295" s="203"/>
      <c r="D295" s="204" t="s">
        <v>126</v>
      </c>
      <c r="E295" s="205" t="s">
        <v>28</v>
      </c>
      <c r="F295" s="206" t="s">
        <v>365</v>
      </c>
      <c r="G295" s="203"/>
      <c r="H295" s="205" t="s">
        <v>28</v>
      </c>
      <c r="I295" s="207"/>
      <c r="J295" s="203"/>
      <c r="K295" s="203"/>
      <c r="L295" s="208"/>
      <c r="M295" s="209"/>
      <c r="N295" s="210"/>
      <c r="O295" s="210"/>
      <c r="P295" s="210"/>
      <c r="Q295" s="210"/>
      <c r="R295" s="210"/>
      <c r="S295" s="210"/>
      <c r="T295" s="211"/>
      <c r="AT295" s="212" t="s">
        <v>126</v>
      </c>
      <c r="AU295" s="212" t="s">
        <v>83</v>
      </c>
      <c r="AV295" s="13" t="s">
        <v>77</v>
      </c>
      <c r="AW295" s="13" t="s">
        <v>35</v>
      </c>
      <c r="AX295" s="13" t="s">
        <v>73</v>
      </c>
      <c r="AY295" s="212" t="s">
        <v>118</v>
      </c>
    </row>
    <row r="296" spans="1:65" s="14" customFormat="1" ht="11.25">
      <c r="B296" s="213"/>
      <c r="C296" s="214"/>
      <c r="D296" s="204" t="s">
        <v>126</v>
      </c>
      <c r="E296" s="215" t="s">
        <v>28</v>
      </c>
      <c r="F296" s="216" t="s">
        <v>331</v>
      </c>
      <c r="G296" s="214"/>
      <c r="H296" s="217">
        <v>1098</v>
      </c>
      <c r="I296" s="218"/>
      <c r="J296" s="214"/>
      <c r="K296" s="214"/>
      <c r="L296" s="219"/>
      <c r="M296" s="220"/>
      <c r="N296" s="221"/>
      <c r="O296" s="221"/>
      <c r="P296" s="221"/>
      <c r="Q296" s="221"/>
      <c r="R296" s="221"/>
      <c r="S296" s="221"/>
      <c r="T296" s="222"/>
      <c r="AT296" s="223" t="s">
        <v>126</v>
      </c>
      <c r="AU296" s="223" t="s">
        <v>83</v>
      </c>
      <c r="AV296" s="14" t="s">
        <v>83</v>
      </c>
      <c r="AW296" s="14" t="s">
        <v>35</v>
      </c>
      <c r="AX296" s="14" t="s">
        <v>77</v>
      </c>
      <c r="AY296" s="223" t="s">
        <v>118</v>
      </c>
    </row>
    <row r="297" spans="1:65" s="14" customFormat="1" ht="11.25">
      <c r="B297" s="213"/>
      <c r="C297" s="214"/>
      <c r="D297" s="204" t="s">
        <v>126</v>
      </c>
      <c r="E297" s="214"/>
      <c r="F297" s="216" t="s">
        <v>366</v>
      </c>
      <c r="G297" s="214"/>
      <c r="H297" s="217">
        <v>1130.94</v>
      </c>
      <c r="I297" s="218"/>
      <c r="J297" s="214"/>
      <c r="K297" s="214"/>
      <c r="L297" s="219"/>
      <c r="M297" s="220"/>
      <c r="N297" s="221"/>
      <c r="O297" s="221"/>
      <c r="P297" s="221"/>
      <c r="Q297" s="221"/>
      <c r="R297" s="221"/>
      <c r="S297" s="221"/>
      <c r="T297" s="222"/>
      <c r="AT297" s="223" t="s">
        <v>126</v>
      </c>
      <c r="AU297" s="223" t="s">
        <v>83</v>
      </c>
      <c r="AV297" s="14" t="s">
        <v>83</v>
      </c>
      <c r="AW297" s="14" t="s">
        <v>4</v>
      </c>
      <c r="AX297" s="14" t="s">
        <v>77</v>
      </c>
      <c r="AY297" s="223" t="s">
        <v>118</v>
      </c>
    </row>
    <row r="298" spans="1:65" s="2" customFormat="1" ht="16.5" customHeight="1">
      <c r="A298" s="35"/>
      <c r="B298" s="36"/>
      <c r="C298" s="188" t="s">
        <v>367</v>
      </c>
      <c r="D298" s="188" t="s">
        <v>120</v>
      </c>
      <c r="E298" s="189" t="s">
        <v>368</v>
      </c>
      <c r="F298" s="190" t="s">
        <v>369</v>
      </c>
      <c r="G298" s="191" t="s">
        <v>228</v>
      </c>
      <c r="H298" s="192">
        <v>234</v>
      </c>
      <c r="I298" s="193"/>
      <c r="J298" s="194">
        <f>ROUND(I298*H298,2)</f>
        <v>0</v>
      </c>
      <c r="K298" s="195"/>
      <c r="L298" s="40"/>
      <c r="M298" s="196" t="s">
        <v>28</v>
      </c>
      <c r="N298" s="197" t="s">
        <v>44</v>
      </c>
      <c r="O298" s="65"/>
      <c r="P298" s="198">
        <f>O298*H298</f>
        <v>0</v>
      </c>
      <c r="Q298" s="198">
        <v>0.34499999999999997</v>
      </c>
      <c r="R298" s="198">
        <f>Q298*H298</f>
        <v>80.72999999999999</v>
      </c>
      <c r="S298" s="198">
        <v>0</v>
      </c>
      <c r="T298" s="199">
        <f>S298*H298</f>
        <v>0</v>
      </c>
      <c r="U298" s="35"/>
      <c r="V298" s="35"/>
      <c r="W298" s="35"/>
      <c r="X298" s="35"/>
      <c r="Y298" s="35"/>
      <c r="Z298" s="35"/>
      <c r="AA298" s="35"/>
      <c r="AB298" s="35"/>
      <c r="AC298" s="35"/>
      <c r="AD298" s="35"/>
      <c r="AE298" s="35"/>
      <c r="AR298" s="200" t="s">
        <v>124</v>
      </c>
      <c r="AT298" s="200" t="s">
        <v>120</v>
      </c>
      <c r="AU298" s="200" t="s">
        <v>83</v>
      </c>
      <c r="AY298" s="18" t="s">
        <v>118</v>
      </c>
      <c r="BE298" s="201">
        <f>IF(N298="základní",J298,0)</f>
        <v>0</v>
      </c>
      <c r="BF298" s="201">
        <f>IF(N298="snížená",J298,0)</f>
        <v>0</v>
      </c>
      <c r="BG298" s="201">
        <f>IF(N298="zákl. přenesená",J298,0)</f>
        <v>0</v>
      </c>
      <c r="BH298" s="201">
        <f>IF(N298="sníž. přenesená",J298,0)</f>
        <v>0</v>
      </c>
      <c r="BI298" s="201">
        <f>IF(N298="nulová",J298,0)</f>
        <v>0</v>
      </c>
      <c r="BJ298" s="18" t="s">
        <v>77</v>
      </c>
      <c r="BK298" s="201">
        <f>ROUND(I298*H298,2)</f>
        <v>0</v>
      </c>
      <c r="BL298" s="18" t="s">
        <v>124</v>
      </c>
      <c r="BM298" s="200" t="s">
        <v>370</v>
      </c>
    </row>
    <row r="299" spans="1:65" s="13" customFormat="1" ht="11.25">
      <c r="B299" s="202"/>
      <c r="C299" s="203"/>
      <c r="D299" s="204" t="s">
        <v>126</v>
      </c>
      <c r="E299" s="205" t="s">
        <v>28</v>
      </c>
      <c r="F299" s="206" t="s">
        <v>371</v>
      </c>
      <c r="G299" s="203"/>
      <c r="H299" s="205" t="s">
        <v>28</v>
      </c>
      <c r="I299" s="207"/>
      <c r="J299" s="203"/>
      <c r="K299" s="203"/>
      <c r="L299" s="208"/>
      <c r="M299" s="209"/>
      <c r="N299" s="210"/>
      <c r="O299" s="210"/>
      <c r="P299" s="210"/>
      <c r="Q299" s="210"/>
      <c r="R299" s="210"/>
      <c r="S299" s="210"/>
      <c r="T299" s="211"/>
      <c r="AT299" s="212" t="s">
        <v>126</v>
      </c>
      <c r="AU299" s="212" t="s">
        <v>83</v>
      </c>
      <c r="AV299" s="13" t="s">
        <v>77</v>
      </c>
      <c r="AW299" s="13" t="s">
        <v>35</v>
      </c>
      <c r="AX299" s="13" t="s">
        <v>73</v>
      </c>
      <c r="AY299" s="212" t="s">
        <v>118</v>
      </c>
    </row>
    <row r="300" spans="1:65" s="14" customFormat="1" ht="11.25">
      <c r="B300" s="213"/>
      <c r="C300" s="214"/>
      <c r="D300" s="204" t="s">
        <v>126</v>
      </c>
      <c r="E300" s="215" t="s">
        <v>28</v>
      </c>
      <c r="F300" s="216" t="s">
        <v>372</v>
      </c>
      <c r="G300" s="214"/>
      <c r="H300" s="217">
        <v>234</v>
      </c>
      <c r="I300" s="218"/>
      <c r="J300" s="214"/>
      <c r="K300" s="214"/>
      <c r="L300" s="219"/>
      <c r="M300" s="220"/>
      <c r="N300" s="221"/>
      <c r="O300" s="221"/>
      <c r="P300" s="221"/>
      <c r="Q300" s="221"/>
      <c r="R300" s="221"/>
      <c r="S300" s="221"/>
      <c r="T300" s="222"/>
      <c r="AT300" s="223" t="s">
        <v>126</v>
      </c>
      <c r="AU300" s="223" t="s">
        <v>83</v>
      </c>
      <c r="AV300" s="14" t="s">
        <v>83</v>
      </c>
      <c r="AW300" s="14" t="s">
        <v>35</v>
      </c>
      <c r="AX300" s="14" t="s">
        <v>77</v>
      </c>
      <c r="AY300" s="223" t="s">
        <v>118</v>
      </c>
    </row>
    <row r="301" spans="1:65" s="2" customFormat="1" ht="16.5" customHeight="1">
      <c r="A301" s="35"/>
      <c r="B301" s="36"/>
      <c r="C301" s="188" t="s">
        <v>373</v>
      </c>
      <c r="D301" s="188" t="s">
        <v>120</v>
      </c>
      <c r="E301" s="189" t="s">
        <v>374</v>
      </c>
      <c r="F301" s="190" t="s">
        <v>375</v>
      </c>
      <c r="G301" s="191" t="s">
        <v>123</v>
      </c>
      <c r="H301" s="192">
        <v>39.75</v>
      </c>
      <c r="I301" s="193"/>
      <c r="J301" s="194">
        <f>ROUND(I301*H301,2)</f>
        <v>0</v>
      </c>
      <c r="K301" s="195"/>
      <c r="L301" s="40"/>
      <c r="M301" s="196" t="s">
        <v>28</v>
      </c>
      <c r="N301" s="197" t="s">
        <v>44</v>
      </c>
      <c r="O301" s="65"/>
      <c r="P301" s="198">
        <f>O301*H301</f>
        <v>0</v>
      </c>
      <c r="Q301" s="198">
        <v>0</v>
      </c>
      <c r="R301" s="198">
        <f>Q301*H301</f>
        <v>0</v>
      </c>
      <c r="S301" s="198">
        <v>0</v>
      </c>
      <c r="T301" s="199">
        <f>S301*H301</f>
        <v>0</v>
      </c>
      <c r="U301" s="35"/>
      <c r="V301" s="35"/>
      <c r="W301" s="35"/>
      <c r="X301" s="35"/>
      <c r="Y301" s="35"/>
      <c r="Z301" s="35"/>
      <c r="AA301" s="35"/>
      <c r="AB301" s="35"/>
      <c r="AC301" s="35"/>
      <c r="AD301" s="35"/>
      <c r="AE301" s="35"/>
      <c r="AR301" s="200" t="s">
        <v>124</v>
      </c>
      <c r="AT301" s="200" t="s">
        <v>120</v>
      </c>
      <c r="AU301" s="200" t="s">
        <v>83</v>
      </c>
      <c r="AY301" s="18" t="s">
        <v>118</v>
      </c>
      <c r="BE301" s="201">
        <f>IF(N301="základní",J301,0)</f>
        <v>0</v>
      </c>
      <c r="BF301" s="201">
        <f>IF(N301="snížená",J301,0)</f>
        <v>0</v>
      </c>
      <c r="BG301" s="201">
        <f>IF(N301="zákl. přenesená",J301,0)</f>
        <v>0</v>
      </c>
      <c r="BH301" s="201">
        <f>IF(N301="sníž. přenesená",J301,0)</f>
        <v>0</v>
      </c>
      <c r="BI301" s="201">
        <f>IF(N301="nulová",J301,0)</f>
        <v>0</v>
      </c>
      <c r="BJ301" s="18" t="s">
        <v>77</v>
      </c>
      <c r="BK301" s="201">
        <f>ROUND(I301*H301,2)</f>
        <v>0</v>
      </c>
      <c r="BL301" s="18" t="s">
        <v>124</v>
      </c>
      <c r="BM301" s="200" t="s">
        <v>376</v>
      </c>
    </row>
    <row r="302" spans="1:65" s="13" customFormat="1" ht="11.25">
      <c r="B302" s="202"/>
      <c r="C302" s="203"/>
      <c r="D302" s="204" t="s">
        <v>126</v>
      </c>
      <c r="E302" s="205" t="s">
        <v>28</v>
      </c>
      <c r="F302" s="206" t="s">
        <v>345</v>
      </c>
      <c r="G302" s="203"/>
      <c r="H302" s="205" t="s">
        <v>28</v>
      </c>
      <c r="I302" s="207"/>
      <c r="J302" s="203"/>
      <c r="K302" s="203"/>
      <c r="L302" s="208"/>
      <c r="M302" s="209"/>
      <c r="N302" s="210"/>
      <c r="O302" s="210"/>
      <c r="P302" s="210"/>
      <c r="Q302" s="210"/>
      <c r="R302" s="210"/>
      <c r="S302" s="210"/>
      <c r="T302" s="211"/>
      <c r="AT302" s="212" t="s">
        <v>126</v>
      </c>
      <c r="AU302" s="212" t="s">
        <v>83</v>
      </c>
      <c r="AV302" s="13" t="s">
        <v>77</v>
      </c>
      <c r="AW302" s="13" t="s">
        <v>35</v>
      </c>
      <c r="AX302" s="13" t="s">
        <v>73</v>
      </c>
      <c r="AY302" s="212" t="s">
        <v>118</v>
      </c>
    </row>
    <row r="303" spans="1:65" s="14" customFormat="1" ht="11.25">
      <c r="B303" s="213"/>
      <c r="C303" s="214"/>
      <c r="D303" s="204" t="s">
        <v>126</v>
      </c>
      <c r="E303" s="215" t="s">
        <v>28</v>
      </c>
      <c r="F303" s="216" t="s">
        <v>346</v>
      </c>
      <c r="G303" s="214"/>
      <c r="H303" s="217">
        <v>39.75</v>
      </c>
      <c r="I303" s="218"/>
      <c r="J303" s="214"/>
      <c r="K303" s="214"/>
      <c r="L303" s="219"/>
      <c r="M303" s="220"/>
      <c r="N303" s="221"/>
      <c r="O303" s="221"/>
      <c r="P303" s="221"/>
      <c r="Q303" s="221"/>
      <c r="R303" s="221"/>
      <c r="S303" s="221"/>
      <c r="T303" s="222"/>
      <c r="AT303" s="223" t="s">
        <v>126</v>
      </c>
      <c r="AU303" s="223" t="s">
        <v>83</v>
      </c>
      <c r="AV303" s="14" t="s">
        <v>83</v>
      </c>
      <c r="AW303" s="14" t="s">
        <v>35</v>
      </c>
      <c r="AX303" s="14" t="s">
        <v>77</v>
      </c>
      <c r="AY303" s="223" t="s">
        <v>118</v>
      </c>
    </row>
    <row r="304" spans="1:65" s="2" customFormat="1" ht="16.5" customHeight="1">
      <c r="A304" s="35"/>
      <c r="B304" s="36"/>
      <c r="C304" s="188" t="s">
        <v>377</v>
      </c>
      <c r="D304" s="188" t="s">
        <v>120</v>
      </c>
      <c r="E304" s="189" t="s">
        <v>378</v>
      </c>
      <c r="F304" s="190" t="s">
        <v>379</v>
      </c>
      <c r="G304" s="191" t="s">
        <v>228</v>
      </c>
      <c r="H304" s="192">
        <v>1130.94</v>
      </c>
      <c r="I304" s="193"/>
      <c r="J304" s="194">
        <f>ROUND(I304*H304,2)</f>
        <v>0</v>
      </c>
      <c r="K304" s="195"/>
      <c r="L304" s="40"/>
      <c r="M304" s="196" t="s">
        <v>28</v>
      </c>
      <c r="N304" s="197" t="s">
        <v>44</v>
      </c>
      <c r="O304" s="65"/>
      <c r="P304" s="198">
        <f>O304*H304</f>
        <v>0</v>
      </c>
      <c r="Q304" s="198">
        <v>0</v>
      </c>
      <c r="R304" s="198">
        <f>Q304*H304</f>
        <v>0</v>
      </c>
      <c r="S304" s="198">
        <v>0</v>
      </c>
      <c r="T304" s="199">
        <f>S304*H304</f>
        <v>0</v>
      </c>
      <c r="U304" s="35"/>
      <c r="V304" s="35"/>
      <c r="W304" s="35"/>
      <c r="X304" s="35"/>
      <c r="Y304" s="35"/>
      <c r="Z304" s="35"/>
      <c r="AA304" s="35"/>
      <c r="AB304" s="35"/>
      <c r="AC304" s="35"/>
      <c r="AD304" s="35"/>
      <c r="AE304" s="35"/>
      <c r="AR304" s="200" t="s">
        <v>124</v>
      </c>
      <c r="AT304" s="200" t="s">
        <v>120</v>
      </c>
      <c r="AU304" s="200" t="s">
        <v>83</v>
      </c>
      <c r="AY304" s="18" t="s">
        <v>118</v>
      </c>
      <c r="BE304" s="201">
        <f>IF(N304="základní",J304,0)</f>
        <v>0</v>
      </c>
      <c r="BF304" s="201">
        <f>IF(N304="snížená",J304,0)</f>
        <v>0</v>
      </c>
      <c r="BG304" s="201">
        <f>IF(N304="zákl. přenesená",J304,0)</f>
        <v>0</v>
      </c>
      <c r="BH304" s="201">
        <f>IF(N304="sníž. přenesená",J304,0)</f>
        <v>0</v>
      </c>
      <c r="BI304" s="201">
        <f>IF(N304="nulová",J304,0)</f>
        <v>0</v>
      </c>
      <c r="BJ304" s="18" t="s">
        <v>77</v>
      </c>
      <c r="BK304" s="201">
        <f>ROUND(I304*H304,2)</f>
        <v>0</v>
      </c>
      <c r="BL304" s="18" t="s">
        <v>124</v>
      </c>
      <c r="BM304" s="200" t="s">
        <v>380</v>
      </c>
    </row>
    <row r="305" spans="1:65" s="13" customFormat="1" ht="11.25">
      <c r="B305" s="202"/>
      <c r="C305" s="203"/>
      <c r="D305" s="204" t="s">
        <v>126</v>
      </c>
      <c r="E305" s="205" t="s">
        <v>28</v>
      </c>
      <c r="F305" s="206" t="s">
        <v>364</v>
      </c>
      <c r="G305" s="203"/>
      <c r="H305" s="205" t="s">
        <v>28</v>
      </c>
      <c r="I305" s="207"/>
      <c r="J305" s="203"/>
      <c r="K305" s="203"/>
      <c r="L305" s="208"/>
      <c r="M305" s="209"/>
      <c r="N305" s="210"/>
      <c r="O305" s="210"/>
      <c r="P305" s="210"/>
      <c r="Q305" s="210"/>
      <c r="R305" s="210"/>
      <c r="S305" s="210"/>
      <c r="T305" s="211"/>
      <c r="AT305" s="212" t="s">
        <v>126</v>
      </c>
      <c r="AU305" s="212" t="s">
        <v>83</v>
      </c>
      <c r="AV305" s="13" t="s">
        <v>77</v>
      </c>
      <c r="AW305" s="13" t="s">
        <v>35</v>
      </c>
      <c r="AX305" s="13" t="s">
        <v>73</v>
      </c>
      <c r="AY305" s="212" t="s">
        <v>118</v>
      </c>
    </row>
    <row r="306" spans="1:65" s="13" customFormat="1" ht="11.25">
      <c r="B306" s="202"/>
      <c r="C306" s="203"/>
      <c r="D306" s="204" t="s">
        <v>126</v>
      </c>
      <c r="E306" s="205" t="s">
        <v>28</v>
      </c>
      <c r="F306" s="206" t="s">
        <v>381</v>
      </c>
      <c r="G306" s="203"/>
      <c r="H306" s="205" t="s">
        <v>28</v>
      </c>
      <c r="I306" s="207"/>
      <c r="J306" s="203"/>
      <c r="K306" s="203"/>
      <c r="L306" s="208"/>
      <c r="M306" s="209"/>
      <c r="N306" s="210"/>
      <c r="O306" s="210"/>
      <c r="P306" s="210"/>
      <c r="Q306" s="210"/>
      <c r="R306" s="210"/>
      <c r="S306" s="210"/>
      <c r="T306" s="211"/>
      <c r="AT306" s="212" t="s">
        <v>126</v>
      </c>
      <c r="AU306" s="212" t="s">
        <v>83</v>
      </c>
      <c r="AV306" s="13" t="s">
        <v>77</v>
      </c>
      <c r="AW306" s="13" t="s">
        <v>35</v>
      </c>
      <c r="AX306" s="13" t="s">
        <v>73</v>
      </c>
      <c r="AY306" s="212" t="s">
        <v>118</v>
      </c>
    </row>
    <row r="307" spans="1:65" s="14" customFormat="1" ht="11.25">
      <c r="B307" s="213"/>
      <c r="C307" s="214"/>
      <c r="D307" s="204" t="s">
        <v>126</v>
      </c>
      <c r="E307" s="215" t="s">
        <v>28</v>
      </c>
      <c r="F307" s="216" t="s">
        <v>331</v>
      </c>
      <c r="G307" s="214"/>
      <c r="H307" s="217">
        <v>1098</v>
      </c>
      <c r="I307" s="218"/>
      <c r="J307" s="214"/>
      <c r="K307" s="214"/>
      <c r="L307" s="219"/>
      <c r="M307" s="220"/>
      <c r="N307" s="221"/>
      <c r="O307" s="221"/>
      <c r="P307" s="221"/>
      <c r="Q307" s="221"/>
      <c r="R307" s="221"/>
      <c r="S307" s="221"/>
      <c r="T307" s="222"/>
      <c r="AT307" s="223" t="s">
        <v>126</v>
      </c>
      <c r="AU307" s="223" t="s">
        <v>83</v>
      </c>
      <c r="AV307" s="14" t="s">
        <v>83</v>
      </c>
      <c r="AW307" s="14" t="s">
        <v>35</v>
      </c>
      <c r="AX307" s="14" t="s">
        <v>77</v>
      </c>
      <c r="AY307" s="223" t="s">
        <v>118</v>
      </c>
    </row>
    <row r="308" spans="1:65" s="14" customFormat="1" ht="11.25">
      <c r="B308" s="213"/>
      <c r="C308" s="214"/>
      <c r="D308" s="204" t="s">
        <v>126</v>
      </c>
      <c r="E308" s="214"/>
      <c r="F308" s="216" t="s">
        <v>366</v>
      </c>
      <c r="G308" s="214"/>
      <c r="H308" s="217">
        <v>1130.94</v>
      </c>
      <c r="I308" s="218"/>
      <c r="J308" s="214"/>
      <c r="K308" s="214"/>
      <c r="L308" s="219"/>
      <c r="M308" s="220"/>
      <c r="N308" s="221"/>
      <c r="O308" s="221"/>
      <c r="P308" s="221"/>
      <c r="Q308" s="221"/>
      <c r="R308" s="221"/>
      <c r="S308" s="221"/>
      <c r="T308" s="222"/>
      <c r="AT308" s="223" t="s">
        <v>126</v>
      </c>
      <c r="AU308" s="223" t="s">
        <v>83</v>
      </c>
      <c r="AV308" s="14" t="s">
        <v>83</v>
      </c>
      <c r="AW308" s="14" t="s">
        <v>4</v>
      </c>
      <c r="AX308" s="14" t="s">
        <v>77</v>
      </c>
      <c r="AY308" s="223" t="s">
        <v>118</v>
      </c>
    </row>
    <row r="309" spans="1:65" s="2" customFormat="1" ht="16.5" customHeight="1">
      <c r="A309" s="35"/>
      <c r="B309" s="36"/>
      <c r="C309" s="188" t="s">
        <v>382</v>
      </c>
      <c r="D309" s="188" t="s">
        <v>120</v>
      </c>
      <c r="E309" s="189" t="s">
        <v>383</v>
      </c>
      <c r="F309" s="190" t="s">
        <v>384</v>
      </c>
      <c r="G309" s="191" t="s">
        <v>228</v>
      </c>
      <c r="H309" s="192">
        <v>1130.94</v>
      </c>
      <c r="I309" s="193"/>
      <c r="J309" s="194">
        <f>ROUND(I309*H309,2)</f>
        <v>0</v>
      </c>
      <c r="K309" s="195"/>
      <c r="L309" s="40"/>
      <c r="M309" s="196" t="s">
        <v>28</v>
      </c>
      <c r="N309" s="197" t="s">
        <v>44</v>
      </c>
      <c r="O309" s="65"/>
      <c r="P309" s="198">
        <f>O309*H309</f>
        <v>0</v>
      </c>
      <c r="Q309" s="198">
        <v>0</v>
      </c>
      <c r="R309" s="198">
        <f>Q309*H309</f>
        <v>0</v>
      </c>
      <c r="S309" s="198">
        <v>0</v>
      </c>
      <c r="T309" s="199">
        <f>S309*H309</f>
        <v>0</v>
      </c>
      <c r="U309" s="35"/>
      <c r="V309" s="35"/>
      <c r="W309" s="35"/>
      <c r="X309" s="35"/>
      <c r="Y309" s="35"/>
      <c r="Z309" s="35"/>
      <c r="AA309" s="35"/>
      <c r="AB309" s="35"/>
      <c r="AC309" s="35"/>
      <c r="AD309" s="35"/>
      <c r="AE309" s="35"/>
      <c r="AR309" s="200" t="s">
        <v>124</v>
      </c>
      <c r="AT309" s="200" t="s">
        <v>120</v>
      </c>
      <c r="AU309" s="200" t="s">
        <v>83</v>
      </c>
      <c r="AY309" s="18" t="s">
        <v>118</v>
      </c>
      <c r="BE309" s="201">
        <f>IF(N309="základní",J309,0)</f>
        <v>0</v>
      </c>
      <c r="BF309" s="201">
        <f>IF(N309="snížená",J309,0)</f>
        <v>0</v>
      </c>
      <c r="BG309" s="201">
        <f>IF(N309="zákl. přenesená",J309,0)</f>
        <v>0</v>
      </c>
      <c r="BH309" s="201">
        <f>IF(N309="sníž. přenesená",J309,0)</f>
        <v>0</v>
      </c>
      <c r="BI309" s="201">
        <f>IF(N309="nulová",J309,0)</f>
        <v>0</v>
      </c>
      <c r="BJ309" s="18" t="s">
        <v>77</v>
      </c>
      <c r="BK309" s="201">
        <f>ROUND(I309*H309,2)</f>
        <v>0</v>
      </c>
      <c r="BL309" s="18" t="s">
        <v>124</v>
      </c>
      <c r="BM309" s="200" t="s">
        <v>385</v>
      </c>
    </row>
    <row r="310" spans="1:65" s="13" customFormat="1" ht="11.25">
      <c r="B310" s="202"/>
      <c r="C310" s="203"/>
      <c r="D310" s="204" t="s">
        <v>126</v>
      </c>
      <c r="E310" s="205" t="s">
        <v>28</v>
      </c>
      <c r="F310" s="206" t="s">
        <v>364</v>
      </c>
      <c r="G310" s="203"/>
      <c r="H310" s="205" t="s">
        <v>28</v>
      </c>
      <c r="I310" s="207"/>
      <c r="J310" s="203"/>
      <c r="K310" s="203"/>
      <c r="L310" s="208"/>
      <c r="M310" s="209"/>
      <c r="N310" s="210"/>
      <c r="O310" s="210"/>
      <c r="P310" s="210"/>
      <c r="Q310" s="210"/>
      <c r="R310" s="210"/>
      <c r="S310" s="210"/>
      <c r="T310" s="211"/>
      <c r="AT310" s="212" t="s">
        <v>126</v>
      </c>
      <c r="AU310" s="212" t="s">
        <v>83</v>
      </c>
      <c r="AV310" s="13" t="s">
        <v>77</v>
      </c>
      <c r="AW310" s="13" t="s">
        <v>35</v>
      </c>
      <c r="AX310" s="13" t="s">
        <v>73</v>
      </c>
      <c r="AY310" s="212" t="s">
        <v>118</v>
      </c>
    </row>
    <row r="311" spans="1:65" s="13" customFormat="1" ht="11.25">
      <c r="B311" s="202"/>
      <c r="C311" s="203"/>
      <c r="D311" s="204" t="s">
        <v>126</v>
      </c>
      <c r="E311" s="205" t="s">
        <v>28</v>
      </c>
      <c r="F311" s="206" t="s">
        <v>386</v>
      </c>
      <c r="G311" s="203"/>
      <c r="H311" s="205" t="s">
        <v>28</v>
      </c>
      <c r="I311" s="207"/>
      <c r="J311" s="203"/>
      <c r="K311" s="203"/>
      <c r="L311" s="208"/>
      <c r="M311" s="209"/>
      <c r="N311" s="210"/>
      <c r="O311" s="210"/>
      <c r="P311" s="210"/>
      <c r="Q311" s="210"/>
      <c r="R311" s="210"/>
      <c r="S311" s="210"/>
      <c r="T311" s="211"/>
      <c r="AT311" s="212" t="s">
        <v>126</v>
      </c>
      <c r="AU311" s="212" t="s">
        <v>83</v>
      </c>
      <c r="AV311" s="13" t="s">
        <v>77</v>
      </c>
      <c r="AW311" s="13" t="s">
        <v>35</v>
      </c>
      <c r="AX311" s="13" t="s">
        <v>73</v>
      </c>
      <c r="AY311" s="212" t="s">
        <v>118</v>
      </c>
    </row>
    <row r="312" spans="1:65" s="14" customFormat="1" ht="11.25">
      <c r="B312" s="213"/>
      <c r="C312" s="214"/>
      <c r="D312" s="204" t="s">
        <v>126</v>
      </c>
      <c r="E312" s="215" t="s">
        <v>28</v>
      </c>
      <c r="F312" s="216" t="s">
        <v>331</v>
      </c>
      <c r="G312" s="214"/>
      <c r="H312" s="217">
        <v>1098</v>
      </c>
      <c r="I312" s="218"/>
      <c r="J312" s="214"/>
      <c r="K312" s="214"/>
      <c r="L312" s="219"/>
      <c r="M312" s="220"/>
      <c r="N312" s="221"/>
      <c r="O312" s="221"/>
      <c r="P312" s="221"/>
      <c r="Q312" s="221"/>
      <c r="R312" s="221"/>
      <c r="S312" s="221"/>
      <c r="T312" s="222"/>
      <c r="AT312" s="223" t="s">
        <v>126</v>
      </c>
      <c r="AU312" s="223" t="s">
        <v>83</v>
      </c>
      <c r="AV312" s="14" t="s">
        <v>83</v>
      </c>
      <c r="AW312" s="14" t="s">
        <v>35</v>
      </c>
      <c r="AX312" s="14" t="s">
        <v>77</v>
      </c>
      <c r="AY312" s="223" t="s">
        <v>118</v>
      </c>
    </row>
    <row r="313" spans="1:65" s="14" customFormat="1" ht="11.25">
      <c r="B313" s="213"/>
      <c r="C313" s="214"/>
      <c r="D313" s="204" t="s">
        <v>126</v>
      </c>
      <c r="E313" s="214"/>
      <c r="F313" s="216" t="s">
        <v>366</v>
      </c>
      <c r="G313" s="214"/>
      <c r="H313" s="217">
        <v>1130.94</v>
      </c>
      <c r="I313" s="218"/>
      <c r="J313" s="214"/>
      <c r="K313" s="214"/>
      <c r="L313" s="219"/>
      <c r="M313" s="220"/>
      <c r="N313" s="221"/>
      <c r="O313" s="221"/>
      <c r="P313" s="221"/>
      <c r="Q313" s="221"/>
      <c r="R313" s="221"/>
      <c r="S313" s="221"/>
      <c r="T313" s="222"/>
      <c r="AT313" s="223" t="s">
        <v>126</v>
      </c>
      <c r="AU313" s="223" t="s">
        <v>83</v>
      </c>
      <c r="AV313" s="14" t="s">
        <v>83</v>
      </c>
      <c r="AW313" s="14" t="s">
        <v>4</v>
      </c>
      <c r="AX313" s="14" t="s">
        <v>77</v>
      </c>
      <c r="AY313" s="223" t="s">
        <v>118</v>
      </c>
    </row>
    <row r="314" spans="1:65" s="2" customFormat="1" ht="16.5" customHeight="1">
      <c r="A314" s="35"/>
      <c r="B314" s="36"/>
      <c r="C314" s="188" t="s">
        <v>387</v>
      </c>
      <c r="D314" s="188" t="s">
        <v>120</v>
      </c>
      <c r="E314" s="189" t="s">
        <v>388</v>
      </c>
      <c r="F314" s="190" t="s">
        <v>389</v>
      </c>
      <c r="G314" s="191" t="s">
        <v>228</v>
      </c>
      <c r="H314" s="192">
        <v>1130.94</v>
      </c>
      <c r="I314" s="193"/>
      <c r="J314" s="194">
        <f>ROUND(I314*H314,2)</f>
        <v>0</v>
      </c>
      <c r="K314" s="195"/>
      <c r="L314" s="40"/>
      <c r="M314" s="196" t="s">
        <v>28</v>
      </c>
      <c r="N314" s="197" t="s">
        <v>44</v>
      </c>
      <c r="O314" s="65"/>
      <c r="P314" s="198">
        <f>O314*H314</f>
        <v>0</v>
      </c>
      <c r="Q314" s="198">
        <v>0</v>
      </c>
      <c r="R314" s="198">
        <f>Q314*H314</f>
        <v>0</v>
      </c>
      <c r="S314" s="198">
        <v>0</v>
      </c>
      <c r="T314" s="199">
        <f>S314*H314</f>
        <v>0</v>
      </c>
      <c r="U314" s="35"/>
      <c r="V314" s="35"/>
      <c r="W314" s="35"/>
      <c r="X314" s="35"/>
      <c r="Y314" s="35"/>
      <c r="Z314" s="35"/>
      <c r="AA314" s="35"/>
      <c r="AB314" s="35"/>
      <c r="AC314" s="35"/>
      <c r="AD314" s="35"/>
      <c r="AE314" s="35"/>
      <c r="AR314" s="200" t="s">
        <v>124</v>
      </c>
      <c r="AT314" s="200" t="s">
        <v>120</v>
      </c>
      <c r="AU314" s="200" t="s">
        <v>83</v>
      </c>
      <c r="AY314" s="18" t="s">
        <v>118</v>
      </c>
      <c r="BE314" s="201">
        <f>IF(N314="základní",J314,0)</f>
        <v>0</v>
      </c>
      <c r="BF314" s="201">
        <f>IF(N314="snížená",J314,0)</f>
        <v>0</v>
      </c>
      <c r="BG314" s="201">
        <f>IF(N314="zákl. přenesená",J314,0)</f>
        <v>0</v>
      </c>
      <c r="BH314" s="201">
        <f>IF(N314="sníž. přenesená",J314,0)</f>
        <v>0</v>
      </c>
      <c r="BI314" s="201">
        <f>IF(N314="nulová",J314,0)</f>
        <v>0</v>
      </c>
      <c r="BJ314" s="18" t="s">
        <v>77</v>
      </c>
      <c r="BK314" s="201">
        <f>ROUND(I314*H314,2)</f>
        <v>0</v>
      </c>
      <c r="BL314" s="18" t="s">
        <v>124</v>
      </c>
      <c r="BM314" s="200" t="s">
        <v>390</v>
      </c>
    </row>
    <row r="315" spans="1:65" s="13" customFormat="1" ht="11.25">
      <c r="B315" s="202"/>
      <c r="C315" s="203"/>
      <c r="D315" s="204" t="s">
        <v>126</v>
      </c>
      <c r="E315" s="205" t="s">
        <v>28</v>
      </c>
      <c r="F315" s="206" t="s">
        <v>364</v>
      </c>
      <c r="G315" s="203"/>
      <c r="H315" s="205" t="s">
        <v>28</v>
      </c>
      <c r="I315" s="207"/>
      <c r="J315" s="203"/>
      <c r="K315" s="203"/>
      <c r="L315" s="208"/>
      <c r="M315" s="209"/>
      <c r="N315" s="210"/>
      <c r="O315" s="210"/>
      <c r="P315" s="210"/>
      <c r="Q315" s="210"/>
      <c r="R315" s="210"/>
      <c r="S315" s="210"/>
      <c r="T315" s="211"/>
      <c r="AT315" s="212" t="s">
        <v>126</v>
      </c>
      <c r="AU315" s="212" t="s">
        <v>83</v>
      </c>
      <c r="AV315" s="13" t="s">
        <v>77</v>
      </c>
      <c r="AW315" s="13" t="s">
        <v>35</v>
      </c>
      <c r="AX315" s="13" t="s">
        <v>73</v>
      </c>
      <c r="AY315" s="212" t="s">
        <v>118</v>
      </c>
    </row>
    <row r="316" spans="1:65" s="13" customFormat="1" ht="11.25">
      <c r="B316" s="202"/>
      <c r="C316" s="203"/>
      <c r="D316" s="204" t="s">
        <v>126</v>
      </c>
      <c r="E316" s="205" t="s">
        <v>28</v>
      </c>
      <c r="F316" s="206" t="s">
        <v>391</v>
      </c>
      <c r="G316" s="203"/>
      <c r="H316" s="205" t="s">
        <v>28</v>
      </c>
      <c r="I316" s="207"/>
      <c r="J316" s="203"/>
      <c r="K316" s="203"/>
      <c r="L316" s="208"/>
      <c r="M316" s="209"/>
      <c r="N316" s="210"/>
      <c r="O316" s="210"/>
      <c r="P316" s="210"/>
      <c r="Q316" s="210"/>
      <c r="R316" s="210"/>
      <c r="S316" s="210"/>
      <c r="T316" s="211"/>
      <c r="AT316" s="212" t="s">
        <v>126</v>
      </c>
      <c r="AU316" s="212" t="s">
        <v>83</v>
      </c>
      <c r="AV316" s="13" t="s">
        <v>77</v>
      </c>
      <c r="AW316" s="13" t="s">
        <v>35</v>
      </c>
      <c r="AX316" s="13" t="s">
        <v>73</v>
      </c>
      <c r="AY316" s="212" t="s">
        <v>118</v>
      </c>
    </row>
    <row r="317" spans="1:65" s="14" customFormat="1" ht="11.25">
      <c r="B317" s="213"/>
      <c r="C317" s="214"/>
      <c r="D317" s="204" t="s">
        <v>126</v>
      </c>
      <c r="E317" s="215" t="s">
        <v>28</v>
      </c>
      <c r="F317" s="216" t="s">
        <v>331</v>
      </c>
      <c r="G317" s="214"/>
      <c r="H317" s="217">
        <v>1098</v>
      </c>
      <c r="I317" s="218"/>
      <c r="J317" s="214"/>
      <c r="K317" s="214"/>
      <c r="L317" s="219"/>
      <c r="M317" s="220"/>
      <c r="N317" s="221"/>
      <c r="O317" s="221"/>
      <c r="P317" s="221"/>
      <c r="Q317" s="221"/>
      <c r="R317" s="221"/>
      <c r="S317" s="221"/>
      <c r="T317" s="222"/>
      <c r="AT317" s="223" t="s">
        <v>126</v>
      </c>
      <c r="AU317" s="223" t="s">
        <v>83</v>
      </c>
      <c r="AV317" s="14" t="s">
        <v>83</v>
      </c>
      <c r="AW317" s="14" t="s">
        <v>35</v>
      </c>
      <c r="AX317" s="14" t="s">
        <v>77</v>
      </c>
      <c r="AY317" s="223" t="s">
        <v>118</v>
      </c>
    </row>
    <row r="318" spans="1:65" s="14" customFormat="1" ht="11.25">
      <c r="B318" s="213"/>
      <c r="C318" s="214"/>
      <c r="D318" s="204" t="s">
        <v>126</v>
      </c>
      <c r="E318" s="214"/>
      <c r="F318" s="216" t="s">
        <v>366</v>
      </c>
      <c r="G318" s="214"/>
      <c r="H318" s="217">
        <v>1130.94</v>
      </c>
      <c r="I318" s="218"/>
      <c r="J318" s="214"/>
      <c r="K318" s="214"/>
      <c r="L318" s="219"/>
      <c r="M318" s="220"/>
      <c r="N318" s="221"/>
      <c r="O318" s="221"/>
      <c r="P318" s="221"/>
      <c r="Q318" s="221"/>
      <c r="R318" s="221"/>
      <c r="S318" s="221"/>
      <c r="T318" s="222"/>
      <c r="AT318" s="223" t="s">
        <v>126</v>
      </c>
      <c r="AU318" s="223" t="s">
        <v>83</v>
      </c>
      <c r="AV318" s="14" t="s">
        <v>83</v>
      </c>
      <c r="AW318" s="14" t="s">
        <v>4</v>
      </c>
      <c r="AX318" s="14" t="s">
        <v>77</v>
      </c>
      <c r="AY318" s="223" t="s">
        <v>118</v>
      </c>
    </row>
    <row r="319" spans="1:65" s="2" customFormat="1" ht="21.75" customHeight="1">
      <c r="A319" s="35"/>
      <c r="B319" s="36"/>
      <c r="C319" s="188" t="s">
        <v>392</v>
      </c>
      <c r="D319" s="188" t="s">
        <v>120</v>
      </c>
      <c r="E319" s="189" t="s">
        <v>393</v>
      </c>
      <c r="F319" s="190" t="s">
        <v>394</v>
      </c>
      <c r="G319" s="191" t="s">
        <v>228</v>
      </c>
      <c r="H319" s="192">
        <v>2.25</v>
      </c>
      <c r="I319" s="193"/>
      <c r="J319" s="194">
        <f>ROUND(I319*H319,2)</f>
        <v>0</v>
      </c>
      <c r="K319" s="195"/>
      <c r="L319" s="40"/>
      <c r="M319" s="196" t="s">
        <v>28</v>
      </c>
      <c r="N319" s="197" t="s">
        <v>44</v>
      </c>
      <c r="O319" s="65"/>
      <c r="P319" s="198">
        <f>O319*H319</f>
        <v>0</v>
      </c>
      <c r="Q319" s="198">
        <v>0.61404000000000003</v>
      </c>
      <c r="R319" s="198">
        <f>Q319*H319</f>
        <v>1.3815900000000001</v>
      </c>
      <c r="S319" s="198">
        <v>0</v>
      </c>
      <c r="T319" s="199">
        <f>S319*H319</f>
        <v>0</v>
      </c>
      <c r="U319" s="35"/>
      <c r="V319" s="35"/>
      <c r="W319" s="35"/>
      <c r="X319" s="35"/>
      <c r="Y319" s="35"/>
      <c r="Z319" s="35"/>
      <c r="AA319" s="35"/>
      <c r="AB319" s="35"/>
      <c r="AC319" s="35"/>
      <c r="AD319" s="35"/>
      <c r="AE319" s="35"/>
      <c r="AR319" s="200" t="s">
        <v>124</v>
      </c>
      <c r="AT319" s="200" t="s">
        <v>120</v>
      </c>
      <c r="AU319" s="200" t="s">
        <v>83</v>
      </c>
      <c r="AY319" s="18" t="s">
        <v>118</v>
      </c>
      <c r="BE319" s="201">
        <f>IF(N319="základní",J319,0)</f>
        <v>0</v>
      </c>
      <c r="BF319" s="201">
        <f>IF(N319="snížená",J319,0)</f>
        <v>0</v>
      </c>
      <c r="BG319" s="201">
        <f>IF(N319="zákl. přenesená",J319,0)</f>
        <v>0</v>
      </c>
      <c r="BH319" s="201">
        <f>IF(N319="sníž. přenesená",J319,0)</f>
        <v>0</v>
      </c>
      <c r="BI319" s="201">
        <f>IF(N319="nulová",J319,0)</f>
        <v>0</v>
      </c>
      <c r="BJ319" s="18" t="s">
        <v>77</v>
      </c>
      <c r="BK319" s="201">
        <f>ROUND(I319*H319,2)</f>
        <v>0</v>
      </c>
      <c r="BL319" s="18" t="s">
        <v>124</v>
      </c>
      <c r="BM319" s="200" t="s">
        <v>395</v>
      </c>
    </row>
    <row r="320" spans="1:65" s="2" customFormat="1" ht="195">
      <c r="A320" s="35"/>
      <c r="B320" s="36"/>
      <c r="C320" s="37"/>
      <c r="D320" s="204" t="s">
        <v>141</v>
      </c>
      <c r="E320" s="37"/>
      <c r="F320" s="224" t="s">
        <v>396</v>
      </c>
      <c r="G320" s="37"/>
      <c r="H320" s="37"/>
      <c r="I320" s="108"/>
      <c r="J320" s="37"/>
      <c r="K320" s="37"/>
      <c r="L320" s="40"/>
      <c r="M320" s="225"/>
      <c r="N320" s="226"/>
      <c r="O320" s="65"/>
      <c r="P320" s="65"/>
      <c r="Q320" s="65"/>
      <c r="R320" s="65"/>
      <c r="S320" s="65"/>
      <c r="T320" s="66"/>
      <c r="U320" s="35"/>
      <c r="V320" s="35"/>
      <c r="W320" s="35"/>
      <c r="X320" s="35"/>
      <c r="Y320" s="35"/>
      <c r="Z320" s="35"/>
      <c r="AA320" s="35"/>
      <c r="AB320" s="35"/>
      <c r="AC320" s="35"/>
      <c r="AD320" s="35"/>
      <c r="AE320" s="35"/>
      <c r="AT320" s="18" t="s">
        <v>141</v>
      </c>
      <c r="AU320" s="18" t="s">
        <v>83</v>
      </c>
    </row>
    <row r="321" spans="1:65" s="13" customFormat="1" ht="11.25">
      <c r="B321" s="202"/>
      <c r="C321" s="203"/>
      <c r="D321" s="204" t="s">
        <v>126</v>
      </c>
      <c r="E321" s="205" t="s">
        <v>28</v>
      </c>
      <c r="F321" s="206" t="s">
        <v>324</v>
      </c>
      <c r="G321" s="203"/>
      <c r="H321" s="205" t="s">
        <v>28</v>
      </c>
      <c r="I321" s="207"/>
      <c r="J321" s="203"/>
      <c r="K321" s="203"/>
      <c r="L321" s="208"/>
      <c r="M321" s="209"/>
      <c r="N321" s="210"/>
      <c r="O321" s="210"/>
      <c r="P321" s="210"/>
      <c r="Q321" s="210"/>
      <c r="R321" s="210"/>
      <c r="S321" s="210"/>
      <c r="T321" s="211"/>
      <c r="AT321" s="212" t="s">
        <v>126</v>
      </c>
      <c r="AU321" s="212" t="s">
        <v>83</v>
      </c>
      <c r="AV321" s="13" t="s">
        <v>77</v>
      </c>
      <c r="AW321" s="13" t="s">
        <v>35</v>
      </c>
      <c r="AX321" s="13" t="s">
        <v>73</v>
      </c>
      <c r="AY321" s="212" t="s">
        <v>118</v>
      </c>
    </row>
    <row r="322" spans="1:65" s="14" customFormat="1" ht="11.25">
      <c r="B322" s="213"/>
      <c r="C322" s="214"/>
      <c r="D322" s="204" t="s">
        <v>126</v>
      </c>
      <c r="E322" s="215" t="s">
        <v>28</v>
      </c>
      <c r="F322" s="216" t="s">
        <v>325</v>
      </c>
      <c r="G322" s="214"/>
      <c r="H322" s="217">
        <v>2.25</v>
      </c>
      <c r="I322" s="218"/>
      <c r="J322" s="214"/>
      <c r="K322" s="214"/>
      <c r="L322" s="219"/>
      <c r="M322" s="220"/>
      <c r="N322" s="221"/>
      <c r="O322" s="221"/>
      <c r="P322" s="221"/>
      <c r="Q322" s="221"/>
      <c r="R322" s="221"/>
      <c r="S322" s="221"/>
      <c r="T322" s="222"/>
      <c r="AT322" s="223" t="s">
        <v>126</v>
      </c>
      <c r="AU322" s="223" t="s">
        <v>83</v>
      </c>
      <c r="AV322" s="14" t="s">
        <v>83</v>
      </c>
      <c r="AW322" s="14" t="s">
        <v>35</v>
      </c>
      <c r="AX322" s="14" t="s">
        <v>77</v>
      </c>
      <c r="AY322" s="223" t="s">
        <v>118</v>
      </c>
    </row>
    <row r="323" spans="1:65" s="2" customFormat="1" ht="16.5" customHeight="1">
      <c r="A323" s="35"/>
      <c r="B323" s="36"/>
      <c r="C323" s="188" t="s">
        <v>397</v>
      </c>
      <c r="D323" s="188" t="s">
        <v>120</v>
      </c>
      <c r="E323" s="189" t="s">
        <v>398</v>
      </c>
      <c r="F323" s="190" t="s">
        <v>399</v>
      </c>
      <c r="G323" s="191" t="s">
        <v>264</v>
      </c>
      <c r="H323" s="192">
        <v>35.25</v>
      </c>
      <c r="I323" s="193"/>
      <c r="J323" s="194">
        <f>ROUND(I323*H323,2)</f>
        <v>0</v>
      </c>
      <c r="K323" s="195"/>
      <c r="L323" s="40"/>
      <c r="M323" s="196" t="s">
        <v>28</v>
      </c>
      <c r="N323" s="197" t="s">
        <v>44</v>
      </c>
      <c r="O323" s="65"/>
      <c r="P323" s="198">
        <f>O323*H323</f>
        <v>0</v>
      </c>
      <c r="Q323" s="198">
        <v>3.5999999999999999E-3</v>
      </c>
      <c r="R323" s="198">
        <f>Q323*H323</f>
        <v>0.12689999999999999</v>
      </c>
      <c r="S323" s="198">
        <v>0</v>
      </c>
      <c r="T323" s="199">
        <f>S323*H323</f>
        <v>0</v>
      </c>
      <c r="U323" s="35"/>
      <c r="V323" s="35"/>
      <c r="W323" s="35"/>
      <c r="X323" s="35"/>
      <c r="Y323" s="35"/>
      <c r="Z323" s="35"/>
      <c r="AA323" s="35"/>
      <c r="AB323" s="35"/>
      <c r="AC323" s="35"/>
      <c r="AD323" s="35"/>
      <c r="AE323" s="35"/>
      <c r="AR323" s="200" t="s">
        <v>124</v>
      </c>
      <c r="AT323" s="200" t="s">
        <v>120</v>
      </c>
      <c r="AU323" s="200" t="s">
        <v>83</v>
      </c>
      <c r="AY323" s="18" t="s">
        <v>118</v>
      </c>
      <c r="BE323" s="201">
        <f>IF(N323="základní",J323,0)</f>
        <v>0</v>
      </c>
      <c r="BF323" s="201">
        <f>IF(N323="snížená",J323,0)</f>
        <v>0</v>
      </c>
      <c r="BG323" s="201">
        <f>IF(N323="zákl. přenesená",J323,0)</f>
        <v>0</v>
      </c>
      <c r="BH323" s="201">
        <f>IF(N323="sníž. přenesená",J323,0)</f>
        <v>0</v>
      </c>
      <c r="BI323" s="201">
        <f>IF(N323="nulová",J323,0)</f>
        <v>0</v>
      </c>
      <c r="BJ323" s="18" t="s">
        <v>77</v>
      </c>
      <c r="BK323" s="201">
        <f>ROUND(I323*H323,2)</f>
        <v>0</v>
      </c>
      <c r="BL323" s="18" t="s">
        <v>124</v>
      </c>
      <c r="BM323" s="200" t="s">
        <v>400</v>
      </c>
    </row>
    <row r="324" spans="1:65" s="13" customFormat="1" ht="11.25">
      <c r="B324" s="202"/>
      <c r="C324" s="203"/>
      <c r="D324" s="204" t="s">
        <v>126</v>
      </c>
      <c r="E324" s="205" t="s">
        <v>28</v>
      </c>
      <c r="F324" s="206" t="s">
        <v>259</v>
      </c>
      <c r="G324" s="203"/>
      <c r="H324" s="205" t="s">
        <v>28</v>
      </c>
      <c r="I324" s="207"/>
      <c r="J324" s="203"/>
      <c r="K324" s="203"/>
      <c r="L324" s="208"/>
      <c r="M324" s="209"/>
      <c r="N324" s="210"/>
      <c r="O324" s="210"/>
      <c r="P324" s="210"/>
      <c r="Q324" s="210"/>
      <c r="R324" s="210"/>
      <c r="S324" s="210"/>
      <c r="T324" s="211"/>
      <c r="AT324" s="212" t="s">
        <v>126</v>
      </c>
      <c r="AU324" s="212" t="s">
        <v>83</v>
      </c>
      <c r="AV324" s="13" t="s">
        <v>77</v>
      </c>
      <c r="AW324" s="13" t="s">
        <v>35</v>
      </c>
      <c r="AX324" s="13" t="s">
        <v>73</v>
      </c>
      <c r="AY324" s="212" t="s">
        <v>118</v>
      </c>
    </row>
    <row r="325" spans="1:65" s="14" customFormat="1" ht="11.25">
      <c r="B325" s="213"/>
      <c r="C325" s="214"/>
      <c r="D325" s="204" t="s">
        <v>126</v>
      </c>
      <c r="E325" s="215" t="s">
        <v>28</v>
      </c>
      <c r="F325" s="216" t="s">
        <v>401</v>
      </c>
      <c r="G325" s="214"/>
      <c r="H325" s="217">
        <v>35.25</v>
      </c>
      <c r="I325" s="218"/>
      <c r="J325" s="214"/>
      <c r="K325" s="214"/>
      <c r="L325" s="219"/>
      <c r="M325" s="220"/>
      <c r="N325" s="221"/>
      <c r="O325" s="221"/>
      <c r="P325" s="221"/>
      <c r="Q325" s="221"/>
      <c r="R325" s="221"/>
      <c r="S325" s="221"/>
      <c r="T325" s="222"/>
      <c r="AT325" s="223" t="s">
        <v>126</v>
      </c>
      <c r="AU325" s="223" t="s">
        <v>83</v>
      </c>
      <c r="AV325" s="14" t="s">
        <v>83</v>
      </c>
      <c r="AW325" s="14" t="s">
        <v>35</v>
      </c>
      <c r="AX325" s="14" t="s">
        <v>77</v>
      </c>
      <c r="AY325" s="223" t="s">
        <v>118</v>
      </c>
    </row>
    <row r="326" spans="1:65" s="2" customFormat="1" ht="21.75" customHeight="1">
      <c r="A326" s="35"/>
      <c r="B326" s="36"/>
      <c r="C326" s="188" t="s">
        <v>402</v>
      </c>
      <c r="D326" s="188" t="s">
        <v>120</v>
      </c>
      <c r="E326" s="189" t="s">
        <v>403</v>
      </c>
      <c r="F326" s="190" t="s">
        <v>404</v>
      </c>
      <c r="G326" s="191" t="s">
        <v>228</v>
      </c>
      <c r="H326" s="192">
        <v>2.25</v>
      </c>
      <c r="I326" s="193"/>
      <c r="J326" s="194">
        <f>ROUND(I326*H326,2)</f>
        <v>0</v>
      </c>
      <c r="K326" s="195"/>
      <c r="L326" s="40"/>
      <c r="M326" s="196" t="s">
        <v>28</v>
      </c>
      <c r="N326" s="197" t="s">
        <v>44</v>
      </c>
      <c r="O326" s="65"/>
      <c r="P326" s="198">
        <f>O326*H326</f>
        <v>0</v>
      </c>
      <c r="Q326" s="198">
        <v>0.15140000000000001</v>
      </c>
      <c r="R326" s="198">
        <f>Q326*H326</f>
        <v>0.34065000000000001</v>
      </c>
      <c r="S326" s="198">
        <v>0</v>
      </c>
      <c r="T326" s="199">
        <f>S326*H326</f>
        <v>0</v>
      </c>
      <c r="U326" s="35"/>
      <c r="V326" s="35"/>
      <c r="W326" s="35"/>
      <c r="X326" s="35"/>
      <c r="Y326" s="35"/>
      <c r="Z326" s="35"/>
      <c r="AA326" s="35"/>
      <c r="AB326" s="35"/>
      <c r="AC326" s="35"/>
      <c r="AD326" s="35"/>
      <c r="AE326" s="35"/>
      <c r="AR326" s="200" t="s">
        <v>124</v>
      </c>
      <c r="AT326" s="200" t="s">
        <v>120</v>
      </c>
      <c r="AU326" s="200" t="s">
        <v>83</v>
      </c>
      <c r="AY326" s="18" t="s">
        <v>118</v>
      </c>
      <c r="BE326" s="201">
        <f>IF(N326="základní",J326,0)</f>
        <v>0</v>
      </c>
      <c r="BF326" s="201">
        <f>IF(N326="snížená",J326,0)</f>
        <v>0</v>
      </c>
      <c r="BG326" s="201">
        <f>IF(N326="zákl. přenesená",J326,0)</f>
        <v>0</v>
      </c>
      <c r="BH326" s="201">
        <f>IF(N326="sníž. přenesená",J326,0)</f>
        <v>0</v>
      </c>
      <c r="BI326" s="201">
        <f>IF(N326="nulová",J326,0)</f>
        <v>0</v>
      </c>
      <c r="BJ326" s="18" t="s">
        <v>77</v>
      </c>
      <c r="BK326" s="201">
        <f>ROUND(I326*H326,2)</f>
        <v>0</v>
      </c>
      <c r="BL326" s="18" t="s">
        <v>124</v>
      </c>
      <c r="BM326" s="200" t="s">
        <v>405</v>
      </c>
    </row>
    <row r="327" spans="1:65" s="2" customFormat="1" ht="29.25">
      <c r="A327" s="35"/>
      <c r="B327" s="36"/>
      <c r="C327" s="37"/>
      <c r="D327" s="204" t="s">
        <v>141</v>
      </c>
      <c r="E327" s="37"/>
      <c r="F327" s="224" t="s">
        <v>406</v>
      </c>
      <c r="G327" s="37"/>
      <c r="H327" s="37"/>
      <c r="I327" s="108"/>
      <c r="J327" s="37"/>
      <c r="K327" s="37"/>
      <c r="L327" s="40"/>
      <c r="M327" s="225"/>
      <c r="N327" s="226"/>
      <c r="O327" s="65"/>
      <c r="P327" s="65"/>
      <c r="Q327" s="65"/>
      <c r="R327" s="65"/>
      <c r="S327" s="65"/>
      <c r="T327" s="66"/>
      <c r="U327" s="35"/>
      <c r="V327" s="35"/>
      <c r="W327" s="35"/>
      <c r="X327" s="35"/>
      <c r="Y327" s="35"/>
      <c r="Z327" s="35"/>
      <c r="AA327" s="35"/>
      <c r="AB327" s="35"/>
      <c r="AC327" s="35"/>
      <c r="AD327" s="35"/>
      <c r="AE327" s="35"/>
      <c r="AT327" s="18" t="s">
        <v>141</v>
      </c>
      <c r="AU327" s="18" t="s">
        <v>83</v>
      </c>
    </row>
    <row r="328" spans="1:65" s="13" customFormat="1" ht="11.25">
      <c r="B328" s="202"/>
      <c r="C328" s="203"/>
      <c r="D328" s="204" t="s">
        <v>126</v>
      </c>
      <c r="E328" s="205" t="s">
        <v>28</v>
      </c>
      <c r="F328" s="206" t="s">
        <v>324</v>
      </c>
      <c r="G328" s="203"/>
      <c r="H328" s="205" t="s">
        <v>28</v>
      </c>
      <c r="I328" s="207"/>
      <c r="J328" s="203"/>
      <c r="K328" s="203"/>
      <c r="L328" s="208"/>
      <c r="M328" s="209"/>
      <c r="N328" s="210"/>
      <c r="O328" s="210"/>
      <c r="P328" s="210"/>
      <c r="Q328" s="210"/>
      <c r="R328" s="210"/>
      <c r="S328" s="210"/>
      <c r="T328" s="211"/>
      <c r="AT328" s="212" t="s">
        <v>126</v>
      </c>
      <c r="AU328" s="212" t="s">
        <v>83</v>
      </c>
      <c r="AV328" s="13" t="s">
        <v>77</v>
      </c>
      <c r="AW328" s="13" t="s">
        <v>35</v>
      </c>
      <c r="AX328" s="13" t="s">
        <v>73</v>
      </c>
      <c r="AY328" s="212" t="s">
        <v>118</v>
      </c>
    </row>
    <row r="329" spans="1:65" s="14" customFormat="1" ht="11.25">
      <c r="B329" s="213"/>
      <c r="C329" s="214"/>
      <c r="D329" s="204" t="s">
        <v>126</v>
      </c>
      <c r="E329" s="215" t="s">
        <v>28</v>
      </c>
      <c r="F329" s="216" t="s">
        <v>325</v>
      </c>
      <c r="G329" s="214"/>
      <c r="H329" s="217">
        <v>2.25</v>
      </c>
      <c r="I329" s="218"/>
      <c r="J329" s="214"/>
      <c r="K329" s="214"/>
      <c r="L329" s="219"/>
      <c r="M329" s="220"/>
      <c r="N329" s="221"/>
      <c r="O329" s="221"/>
      <c r="P329" s="221"/>
      <c r="Q329" s="221"/>
      <c r="R329" s="221"/>
      <c r="S329" s="221"/>
      <c r="T329" s="222"/>
      <c r="AT329" s="223" t="s">
        <v>126</v>
      </c>
      <c r="AU329" s="223" t="s">
        <v>83</v>
      </c>
      <c r="AV329" s="14" t="s">
        <v>83</v>
      </c>
      <c r="AW329" s="14" t="s">
        <v>35</v>
      </c>
      <c r="AX329" s="14" t="s">
        <v>77</v>
      </c>
      <c r="AY329" s="223" t="s">
        <v>118</v>
      </c>
    </row>
    <row r="330" spans="1:65" s="2" customFormat="1" ht="16.5" customHeight="1">
      <c r="A330" s="35"/>
      <c r="B330" s="36"/>
      <c r="C330" s="188" t="s">
        <v>407</v>
      </c>
      <c r="D330" s="188" t="s">
        <v>120</v>
      </c>
      <c r="E330" s="189" t="s">
        <v>408</v>
      </c>
      <c r="F330" s="190" t="s">
        <v>409</v>
      </c>
      <c r="G330" s="191" t="s">
        <v>264</v>
      </c>
      <c r="H330" s="192">
        <v>4</v>
      </c>
      <c r="I330" s="193"/>
      <c r="J330" s="194">
        <f>ROUND(I330*H330,2)</f>
        <v>0</v>
      </c>
      <c r="K330" s="195"/>
      <c r="L330" s="40"/>
      <c r="M330" s="196" t="s">
        <v>28</v>
      </c>
      <c r="N330" s="197" t="s">
        <v>44</v>
      </c>
      <c r="O330" s="65"/>
      <c r="P330" s="198">
        <f>O330*H330</f>
        <v>0</v>
      </c>
      <c r="Q330" s="198">
        <v>0.17488999999999999</v>
      </c>
      <c r="R330" s="198">
        <f>Q330*H330</f>
        <v>0.69955999999999996</v>
      </c>
      <c r="S330" s="198">
        <v>0</v>
      </c>
      <c r="T330" s="199">
        <f>S330*H330</f>
        <v>0</v>
      </c>
      <c r="U330" s="35"/>
      <c r="V330" s="35"/>
      <c r="W330" s="35"/>
      <c r="X330" s="35"/>
      <c r="Y330" s="35"/>
      <c r="Z330" s="35"/>
      <c r="AA330" s="35"/>
      <c r="AB330" s="35"/>
      <c r="AC330" s="35"/>
      <c r="AD330" s="35"/>
      <c r="AE330" s="35"/>
      <c r="AR330" s="200" t="s">
        <v>124</v>
      </c>
      <c r="AT330" s="200" t="s">
        <v>120</v>
      </c>
      <c r="AU330" s="200" t="s">
        <v>83</v>
      </c>
      <c r="AY330" s="18" t="s">
        <v>118</v>
      </c>
      <c r="BE330" s="201">
        <f>IF(N330="základní",J330,0)</f>
        <v>0</v>
      </c>
      <c r="BF330" s="201">
        <f>IF(N330="snížená",J330,0)</f>
        <v>0</v>
      </c>
      <c r="BG330" s="201">
        <f>IF(N330="zákl. přenesená",J330,0)</f>
        <v>0</v>
      </c>
      <c r="BH330" s="201">
        <f>IF(N330="sníž. přenesená",J330,0)</f>
        <v>0</v>
      </c>
      <c r="BI330" s="201">
        <f>IF(N330="nulová",J330,0)</f>
        <v>0</v>
      </c>
      <c r="BJ330" s="18" t="s">
        <v>77</v>
      </c>
      <c r="BK330" s="201">
        <f>ROUND(I330*H330,2)</f>
        <v>0</v>
      </c>
      <c r="BL330" s="18" t="s">
        <v>124</v>
      </c>
      <c r="BM330" s="200" t="s">
        <v>410</v>
      </c>
    </row>
    <row r="331" spans="1:65" s="2" customFormat="1" ht="39">
      <c r="A331" s="35"/>
      <c r="B331" s="36"/>
      <c r="C331" s="37"/>
      <c r="D331" s="204" t="s">
        <v>141</v>
      </c>
      <c r="E331" s="37"/>
      <c r="F331" s="224" t="s">
        <v>411</v>
      </c>
      <c r="G331" s="37"/>
      <c r="H331" s="37"/>
      <c r="I331" s="108"/>
      <c r="J331" s="37"/>
      <c r="K331" s="37"/>
      <c r="L331" s="40"/>
      <c r="M331" s="225"/>
      <c r="N331" s="226"/>
      <c r="O331" s="65"/>
      <c r="P331" s="65"/>
      <c r="Q331" s="65"/>
      <c r="R331" s="65"/>
      <c r="S331" s="65"/>
      <c r="T331" s="66"/>
      <c r="U331" s="35"/>
      <c r="V331" s="35"/>
      <c r="W331" s="35"/>
      <c r="X331" s="35"/>
      <c r="Y331" s="35"/>
      <c r="Z331" s="35"/>
      <c r="AA331" s="35"/>
      <c r="AB331" s="35"/>
      <c r="AC331" s="35"/>
      <c r="AD331" s="35"/>
      <c r="AE331" s="35"/>
      <c r="AT331" s="18" t="s">
        <v>141</v>
      </c>
      <c r="AU331" s="18" t="s">
        <v>83</v>
      </c>
    </row>
    <row r="332" spans="1:65" s="13" customFormat="1" ht="11.25">
      <c r="B332" s="202"/>
      <c r="C332" s="203"/>
      <c r="D332" s="204" t="s">
        <v>126</v>
      </c>
      <c r="E332" s="205" t="s">
        <v>28</v>
      </c>
      <c r="F332" s="206" t="s">
        <v>412</v>
      </c>
      <c r="G332" s="203"/>
      <c r="H332" s="205" t="s">
        <v>28</v>
      </c>
      <c r="I332" s="207"/>
      <c r="J332" s="203"/>
      <c r="K332" s="203"/>
      <c r="L332" s="208"/>
      <c r="M332" s="209"/>
      <c r="N332" s="210"/>
      <c r="O332" s="210"/>
      <c r="P332" s="210"/>
      <c r="Q332" s="210"/>
      <c r="R332" s="210"/>
      <c r="S332" s="210"/>
      <c r="T332" s="211"/>
      <c r="AT332" s="212" t="s">
        <v>126</v>
      </c>
      <c r="AU332" s="212" t="s">
        <v>83</v>
      </c>
      <c r="AV332" s="13" t="s">
        <v>77</v>
      </c>
      <c r="AW332" s="13" t="s">
        <v>35</v>
      </c>
      <c r="AX332" s="13" t="s">
        <v>73</v>
      </c>
      <c r="AY332" s="212" t="s">
        <v>118</v>
      </c>
    </row>
    <row r="333" spans="1:65" s="14" customFormat="1" ht="11.25">
      <c r="B333" s="213"/>
      <c r="C333" s="214"/>
      <c r="D333" s="204" t="s">
        <v>126</v>
      </c>
      <c r="E333" s="215" t="s">
        <v>28</v>
      </c>
      <c r="F333" s="216" t="s">
        <v>124</v>
      </c>
      <c r="G333" s="214"/>
      <c r="H333" s="217">
        <v>4</v>
      </c>
      <c r="I333" s="218"/>
      <c r="J333" s="214"/>
      <c r="K333" s="214"/>
      <c r="L333" s="219"/>
      <c r="M333" s="220"/>
      <c r="N333" s="221"/>
      <c r="O333" s="221"/>
      <c r="P333" s="221"/>
      <c r="Q333" s="221"/>
      <c r="R333" s="221"/>
      <c r="S333" s="221"/>
      <c r="T333" s="222"/>
      <c r="AT333" s="223" t="s">
        <v>126</v>
      </c>
      <c r="AU333" s="223" t="s">
        <v>83</v>
      </c>
      <c r="AV333" s="14" t="s">
        <v>83</v>
      </c>
      <c r="AW333" s="14" t="s">
        <v>35</v>
      </c>
      <c r="AX333" s="14" t="s">
        <v>77</v>
      </c>
      <c r="AY333" s="223" t="s">
        <v>118</v>
      </c>
    </row>
    <row r="334" spans="1:65" s="2" customFormat="1" ht="16.5" customHeight="1">
      <c r="A334" s="35"/>
      <c r="B334" s="36"/>
      <c r="C334" s="238" t="s">
        <v>413</v>
      </c>
      <c r="D334" s="238" t="s">
        <v>235</v>
      </c>
      <c r="E334" s="239" t="s">
        <v>414</v>
      </c>
      <c r="F334" s="240" t="s">
        <v>415</v>
      </c>
      <c r="G334" s="241" t="s">
        <v>264</v>
      </c>
      <c r="H334" s="242">
        <v>4</v>
      </c>
      <c r="I334" s="243"/>
      <c r="J334" s="244">
        <f>ROUND(I334*H334,2)</f>
        <v>0</v>
      </c>
      <c r="K334" s="245"/>
      <c r="L334" s="246"/>
      <c r="M334" s="247" t="s">
        <v>28</v>
      </c>
      <c r="N334" s="248" t="s">
        <v>44</v>
      </c>
      <c r="O334" s="65"/>
      <c r="P334" s="198">
        <f>O334*H334</f>
        <v>0</v>
      </c>
      <c r="Q334" s="198">
        <v>4.8300000000000003E-2</v>
      </c>
      <c r="R334" s="198">
        <f>Q334*H334</f>
        <v>0.19320000000000001</v>
      </c>
      <c r="S334" s="198">
        <v>0</v>
      </c>
      <c r="T334" s="199">
        <f>S334*H334</f>
        <v>0</v>
      </c>
      <c r="U334" s="35"/>
      <c r="V334" s="35"/>
      <c r="W334" s="35"/>
      <c r="X334" s="35"/>
      <c r="Y334" s="35"/>
      <c r="Z334" s="35"/>
      <c r="AA334" s="35"/>
      <c r="AB334" s="35"/>
      <c r="AC334" s="35"/>
      <c r="AD334" s="35"/>
      <c r="AE334" s="35"/>
      <c r="AR334" s="200" t="s">
        <v>170</v>
      </c>
      <c r="AT334" s="200" t="s">
        <v>235</v>
      </c>
      <c r="AU334" s="200" t="s">
        <v>83</v>
      </c>
      <c r="AY334" s="18" t="s">
        <v>118</v>
      </c>
      <c r="BE334" s="201">
        <f>IF(N334="základní",J334,0)</f>
        <v>0</v>
      </c>
      <c r="BF334" s="201">
        <f>IF(N334="snížená",J334,0)</f>
        <v>0</v>
      </c>
      <c r="BG334" s="201">
        <f>IF(N334="zákl. přenesená",J334,0)</f>
        <v>0</v>
      </c>
      <c r="BH334" s="201">
        <f>IF(N334="sníž. přenesená",J334,0)</f>
        <v>0</v>
      </c>
      <c r="BI334" s="201">
        <f>IF(N334="nulová",J334,0)</f>
        <v>0</v>
      </c>
      <c r="BJ334" s="18" t="s">
        <v>77</v>
      </c>
      <c r="BK334" s="201">
        <f>ROUND(I334*H334,2)</f>
        <v>0</v>
      </c>
      <c r="BL334" s="18" t="s">
        <v>124</v>
      </c>
      <c r="BM334" s="200" t="s">
        <v>416</v>
      </c>
    </row>
    <row r="335" spans="1:65" s="13" customFormat="1" ht="11.25">
      <c r="B335" s="202"/>
      <c r="C335" s="203"/>
      <c r="D335" s="204" t="s">
        <v>126</v>
      </c>
      <c r="E335" s="205" t="s">
        <v>28</v>
      </c>
      <c r="F335" s="206" t="s">
        <v>412</v>
      </c>
      <c r="G335" s="203"/>
      <c r="H335" s="205" t="s">
        <v>28</v>
      </c>
      <c r="I335" s="207"/>
      <c r="J335" s="203"/>
      <c r="K335" s="203"/>
      <c r="L335" s="208"/>
      <c r="M335" s="209"/>
      <c r="N335" s="210"/>
      <c r="O335" s="210"/>
      <c r="P335" s="210"/>
      <c r="Q335" s="210"/>
      <c r="R335" s="210"/>
      <c r="S335" s="210"/>
      <c r="T335" s="211"/>
      <c r="AT335" s="212" t="s">
        <v>126</v>
      </c>
      <c r="AU335" s="212" t="s">
        <v>83</v>
      </c>
      <c r="AV335" s="13" t="s">
        <v>77</v>
      </c>
      <c r="AW335" s="13" t="s">
        <v>35</v>
      </c>
      <c r="AX335" s="13" t="s">
        <v>73</v>
      </c>
      <c r="AY335" s="212" t="s">
        <v>118</v>
      </c>
    </row>
    <row r="336" spans="1:65" s="14" customFormat="1" ht="11.25">
      <c r="B336" s="213"/>
      <c r="C336" s="214"/>
      <c r="D336" s="204" t="s">
        <v>126</v>
      </c>
      <c r="E336" s="215" t="s">
        <v>28</v>
      </c>
      <c r="F336" s="216" t="s">
        <v>124</v>
      </c>
      <c r="G336" s="214"/>
      <c r="H336" s="217">
        <v>4</v>
      </c>
      <c r="I336" s="218"/>
      <c r="J336" s="214"/>
      <c r="K336" s="214"/>
      <c r="L336" s="219"/>
      <c r="M336" s="220"/>
      <c r="N336" s="221"/>
      <c r="O336" s="221"/>
      <c r="P336" s="221"/>
      <c r="Q336" s="221"/>
      <c r="R336" s="221"/>
      <c r="S336" s="221"/>
      <c r="T336" s="222"/>
      <c r="AT336" s="223" t="s">
        <v>126</v>
      </c>
      <c r="AU336" s="223" t="s">
        <v>83</v>
      </c>
      <c r="AV336" s="14" t="s">
        <v>83</v>
      </c>
      <c r="AW336" s="14" t="s">
        <v>35</v>
      </c>
      <c r="AX336" s="14" t="s">
        <v>77</v>
      </c>
      <c r="AY336" s="223" t="s">
        <v>118</v>
      </c>
    </row>
    <row r="337" spans="1:65" s="12" customFormat="1" ht="22.9" customHeight="1">
      <c r="B337" s="172"/>
      <c r="C337" s="173"/>
      <c r="D337" s="174" t="s">
        <v>72</v>
      </c>
      <c r="E337" s="186" t="s">
        <v>170</v>
      </c>
      <c r="F337" s="186" t="s">
        <v>417</v>
      </c>
      <c r="G337" s="173"/>
      <c r="H337" s="173"/>
      <c r="I337" s="176"/>
      <c r="J337" s="187">
        <f>BK337</f>
        <v>0</v>
      </c>
      <c r="K337" s="173"/>
      <c r="L337" s="178"/>
      <c r="M337" s="179"/>
      <c r="N337" s="180"/>
      <c r="O337" s="180"/>
      <c r="P337" s="181">
        <f>SUM(P338:P346)</f>
        <v>0</v>
      </c>
      <c r="Q337" s="180"/>
      <c r="R337" s="181">
        <f>SUM(R338:R346)</f>
        <v>0.10546</v>
      </c>
      <c r="S337" s="180"/>
      <c r="T337" s="182">
        <f>SUM(T338:T346)</f>
        <v>0</v>
      </c>
      <c r="AR337" s="183" t="s">
        <v>77</v>
      </c>
      <c r="AT337" s="184" t="s">
        <v>72</v>
      </c>
      <c r="AU337" s="184" t="s">
        <v>77</v>
      </c>
      <c r="AY337" s="183" t="s">
        <v>118</v>
      </c>
      <c r="BK337" s="185">
        <f>SUM(BK338:BK346)</f>
        <v>0</v>
      </c>
    </row>
    <row r="338" spans="1:65" s="2" customFormat="1" ht="16.5" customHeight="1">
      <c r="A338" s="35"/>
      <c r="B338" s="36"/>
      <c r="C338" s="188" t="s">
        <v>418</v>
      </c>
      <c r="D338" s="188" t="s">
        <v>120</v>
      </c>
      <c r="E338" s="189" t="s">
        <v>419</v>
      </c>
      <c r="F338" s="190" t="s">
        <v>420</v>
      </c>
      <c r="G338" s="191" t="s">
        <v>131</v>
      </c>
      <c r="H338" s="192">
        <v>2</v>
      </c>
      <c r="I338" s="193"/>
      <c r="J338" s="194">
        <f>ROUND(I338*H338,2)</f>
        <v>0</v>
      </c>
      <c r="K338" s="195"/>
      <c r="L338" s="40"/>
      <c r="M338" s="196" t="s">
        <v>28</v>
      </c>
      <c r="N338" s="197" t="s">
        <v>44</v>
      </c>
      <c r="O338" s="65"/>
      <c r="P338" s="198">
        <f>O338*H338</f>
        <v>0</v>
      </c>
      <c r="Q338" s="198">
        <v>2.7299999999999998E-3</v>
      </c>
      <c r="R338" s="198">
        <f>Q338*H338</f>
        <v>5.4599999999999996E-3</v>
      </c>
      <c r="S338" s="198">
        <v>0</v>
      </c>
      <c r="T338" s="199">
        <f>S338*H338</f>
        <v>0</v>
      </c>
      <c r="U338" s="35"/>
      <c r="V338" s="35"/>
      <c r="W338" s="35"/>
      <c r="X338" s="35"/>
      <c r="Y338" s="35"/>
      <c r="Z338" s="35"/>
      <c r="AA338" s="35"/>
      <c r="AB338" s="35"/>
      <c r="AC338" s="35"/>
      <c r="AD338" s="35"/>
      <c r="AE338" s="35"/>
      <c r="AR338" s="200" t="s">
        <v>124</v>
      </c>
      <c r="AT338" s="200" t="s">
        <v>120</v>
      </c>
      <c r="AU338" s="200" t="s">
        <v>83</v>
      </c>
      <c r="AY338" s="18" t="s">
        <v>118</v>
      </c>
      <c r="BE338" s="201">
        <f>IF(N338="základní",J338,0)</f>
        <v>0</v>
      </c>
      <c r="BF338" s="201">
        <f>IF(N338="snížená",J338,0)</f>
        <v>0</v>
      </c>
      <c r="BG338" s="201">
        <f>IF(N338="zákl. přenesená",J338,0)</f>
        <v>0</v>
      </c>
      <c r="BH338" s="201">
        <f>IF(N338="sníž. přenesená",J338,0)</f>
        <v>0</v>
      </c>
      <c r="BI338" s="201">
        <f>IF(N338="nulová",J338,0)</f>
        <v>0</v>
      </c>
      <c r="BJ338" s="18" t="s">
        <v>77</v>
      </c>
      <c r="BK338" s="201">
        <f>ROUND(I338*H338,2)</f>
        <v>0</v>
      </c>
      <c r="BL338" s="18" t="s">
        <v>124</v>
      </c>
      <c r="BM338" s="200" t="s">
        <v>421</v>
      </c>
    </row>
    <row r="339" spans="1:65" s="13" customFormat="1" ht="11.25">
      <c r="B339" s="202"/>
      <c r="C339" s="203"/>
      <c r="D339" s="204" t="s">
        <v>126</v>
      </c>
      <c r="E339" s="205" t="s">
        <v>28</v>
      </c>
      <c r="F339" s="206" t="s">
        <v>422</v>
      </c>
      <c r="G339" s="203"/>
      <c r="H339" s="205" t="s">
        <v>28</v>
      </c>
      <c r="I339" s="207"/>
      <c r="J339" s="203"/>
      <c r="K339" s="203"/>
      <c r="L339" s="208"/>
      <c r="M339" s="209"/>
      <c r="N339" s="210"/>
      <c r="O339" s="210"/>
      <c r="P339" s="210"/>
      <c r="Q339" s="210"/>
      <c r="R339" s="210"/>
      <c r="S339" s="210"/>
      <c r="T339" s="211"/>
      <c r="AT339" s="212" t="s">
        <v>126</v>
      </c>
      <c r="AU339" s="212" t="s">
        <v>83</v>
      </c>
      <c r="AV339" s="13" t="s">
        <v>77</v>
      </c>
      <c r="AW339" s="13" t="s">
        <v>35</v>
      </c>
      <c r="AX339" s="13" t="s">
        <v>73</v>
      </c>
      <c r="AY339" s="212" t="s">
        <v>118</v>
      </c>
    </row>
    <row r="340" spans="1:65" s="14" customFormat="1" ht="11.25">
      <c r="B340" s="213"/>
      <c r="C340" s="214"/>
      <c r="D340" s="204" t="s">
        <v>126</v>
      </c>
      <c r="E340" s="215" t="s">
        <v>28</v>
      </c>
      <c r="F340" s="216" t="s">
        <v>83</v>
      </c>
      <c r="G340" s="214"/>
      <c r="H340" s="217">
        <v>2</v>
      </c>
      <c r="I340" s="218"/>
      <c r="J340" s="214"/>
      <c r="K340" s="214"/>
      <c r="L340" s="219"/>
      <c r="M340" s="220"/>
      <c r="N340" s="221"/>
      <c r="O340" s="221"/>
      <c r="P340" s="221"/>
      <c r="Q340" s="221"/>
      <c r="R340" s="221"/>
      <c r="S340" s="221"/>
      <c r="T340" s="222"/>
      <c r="AT340" s="223" t="s">
        <v>126</v>
      </c>
      <c r="AU340" s="223" t="s">
        <v>83</v>
      </c>
      <c r="AV340" s="14" t="s">
        <v>83</v>
      </c>
      <c r="AW340" s="14" t="s">
        <v>35</v>
      </c>
      <c r="AX340" s="14" t="s">
        <v>77</v>
      </c>
      <c r="AY340" s="223" t="s">
        <v>118</v>
      </c>
    </row>
    <row r="341" spans="1:65" s="2" customFormat="1" ht="21.75" customHeight="1">
      <c r="A341" s="35"/>
      <c r="B341" s="36"/>
      <c r="C341" s="238" t="s">
        <v>423</v>
      </c>
      <c r="D341" s="238" t="s">
        <v>235</v>
      </c>
      <c r="E341" s="239" t="s">
        <v>424</v>
      </c>
      <c r="F341" s="240" t="s">
        <v>425</v>
      </c>
      <c r="G341" s="241" t="s">
        <v>131</v>
      </c>
      <c r="H341" s="242">
        <v>2</v>
      </c>
      <c r="I341" s="243"/>
      <c r="J341" s="244">
        <f>ROUND(I341*H341,2)</f>
        <v>0</v>
      </c>
      <c r="K341" s="245"/>
      <c r="L341" s="246"/>
      <c r="M341" s="247" t="s">
        <v>28</v>
      </c>
      <c r="N341" s="248" t="s">
        <v>44</v>
      </c>
      <c r="O341" s="65"/>
      <c r="P341" s="198">
        <f>O341*H341</f>
        <v>0</v>
      </c>
      <c r="Q341" s="198">
        <v>0.05</v>
      </c>
      <c r="R341" s="198">
        <f>Q341*H341</f>
        <v>0.1</v>
      </c>
      <c r="S341" s="198">
        <v>0</v>
      </c>
      <c r="T341" s="199">
        <f>S341*H341</f>
        <v>0</v>
      </c>
      <c r="U341" s="35"/>
      <c r="V341" s="35"/>
      <c r="W341" s="35"/>
      <c r="X341" s="35"/>
      <c r="Y341" s="35"/>
      <c r="Z341" s="35"/>
      <c r="AA341" s="35"/>
      <c r="AB341" s="35"/>
      <c r="AC341" s="35"/>
      <c r="AD341" s="35"/>
      <c r="AE341" s="35"/>
      <c r="AR341" s="200" t="s">
        <v>170</v>
      </c>
      <c r="AT341" s="200" t="s">
        <v>235</v>
      </c>
      <c r="AU341" s="200" t="s">
        <v>83</v>
      </c>
      <c r="AY341" s="18" t="s">
        <v>118</v>
      </c>
      <c r="BE341" s="201">
        <f>IF(N341="základní",J341,0)</f>
        <v>0</v>
      </c>
      <c r="BF341" s="201">
        <f>IF(N341="snížená",J341,0)</f>
        <v>0</v>
      </c>
      <c r="BG341" s="201">
        <f>IF(N341="zákl. přenesená",J341,0)</f>
        <v>0</v>
      </c>
      <c r="BH341" s="201">
        <f>IF(N341="sníž. přenesená",J341,0)</f>
        <v>0</v>
      </c>
      <c r="BI341" s="201">
        <f>IF(N341="nulová",J341,0)</f>
        <v>0</v>
      </c>
      <c r="BJ341" s="18" t="s">
        <v>77</v>
      </c>
      <c r="BK341" s="201">
        <f>ROUND(I341*H341,2)</f>
        <v>0</v>
      </c>
      <c r="BL341" s="18" t="s">
        <v>124</v>
      </c>
      <c r="BM341" s="200" t="s">
        <v>426</v>
      </c>
    </row>
    <row r="342" spans="1:65" s="13" customFormat="1" ht="11.25">
      <c r="B342" s="202"/>
      <c r="C342" s="203"/>
      <c r="D342" s="204" t="s">
        <v>126</v>
      </c>
      <c r="E342" s="205" t="s">
        <v>28</v>
      </c>
      <c r="F342" s="206" t="s">
        <v>427</v>
      </c>
      <c r="G342" s="203"/>
      <c r="H342" s="205" t="s">
        <v>28</v>
      </c>
      <c r="I342" s="207"/>
      <c r="J342" s="203"/>
      <c r="K342" s="203"/>
      <c r="L342" s="208"/>
      <c r="M342" s="209"/>
      <c r="N342" s="210"/>
      <c r="O342" s="210"/>
      <c r="P342" s="210"/>
      <c r="Q342" s="210"/>
      <c r="R342" s="210"/>
      <c r="S342" s="210"/>
      <c r="T342" s="211"/>
      <c r="AT342" s="212" t="s">
        <v>126</v>
      </c>
      <c r="AU342" s="212" t="s">
        <v>83</v>
      </c>
      <c r="AV342" s="13" t="s">
        <v>77</v>
      </c>
      <c r="AW342" s="13" t="s">
        <v>35</v>
      </c>
      <c r="AX342" s="13" t="s">
        <v>73</v>
      </c>
      <c r="AY342" s="212" t="s">
        <v>118</v>
      </c>
    </row>
    <row r="343" spans="1:65" s="14" customFormat="1" ht="11.25">
      <c r="B343" s="213"/>
      <c r="C343" s="214"/>
      <c r="D343" s="204" t="s">
        <v>126</v>
      </c>
      <c r="E343" s="215" t="s">
        <v>28</v>
      </c>
      <c r="F343" s="216" t="s">
        <v>83</v>
      </c>
      <c r="G343" s="214"/>
      <c r="H343" s="217">
        <v>2</v>
      </c>
      <c r="I343" s="218"/>
      <c r="J343" s="214"/>
      <c r="K343" s="214"/>
      <c r="L343" s="219"/>
      <c r="M343" s="220"/>
      <c r="N343" s="221"/>
      <c r="O343" s="221"/>
      <c r="P343" s="221"/>
      <c r="Q343" s="221"/>
      <c r="R343" s="221"/>
      <c r="S343" s="221"/>
      <c r="T343" s="222"/>
      <c r="AT343" s="223" t="s">
        <v>126</v>
      </c>
      <c r="AU343" s="223" t="s">
        <v>83</v>
      </c>
      <c r="AV343" s="14" t="s">
        <v>83</v>
      </c>
      <c r="AW343" s="14" t="s">
        <v>35</v>
      </c>
      <c r="AX343" s="14" t="s">
        <v>77</v>
      </c>
      <c r="AY343" s="223" t="s">
        <v>118</v>
      </c>
    </row>
    <row r="344" spans="1:65" s="2" customFormat="1" ht="16.5" customHeight="1">
      <c r="A344" s="35"/>
      <c r="B344" s="36"/>
      <c r="C344" s="188" t="s">
        <v>428</v>
      </c>
      <c r="D344" s="188" t="s">
        <v>120</v>
      </c>
      <c r="E344" s="189" t="s">
        <v>429</v>
      </c>
      <c r="F344" s="190" t="s">
        <v>430</v>
      </c>
      <c r="G344" s="191" t="s">
        <v>264</v>
      </c>
      <c r="H344" s="192">
        <v>106</v>
      </c>
      <c r="I344" s="193"/>
      <c r="J344" s="194">
        <f>ROUND(I344*H344,2)</f>
        <v>0</v>
      </c>
      <c r="K344" s="195"/>
      <c r="L344" s="40"/>
      <c r="M344" s="196" t="s">
        <v>28</v>
      </c>
      <c r="N344" s="197" t="s">
        <v>44</v>
      </c>
      <c r="O344" s="65"/>
      <c r="P344" s="198">
        <f>O344*H344</f>
        <v>0</v>
      </c>
      <c r="Q344" s="198">
        <v>0</v>
      </c>
      <c r="R344" s="198">
        <f>Q344*H344</f>
        <v>0</v>
      </c>
      <c r="S344" s="198">
        <v>0</v>
      </c>
      <c r="T344" s="199">
        <f>S344*H344</f>
        <v>0</v>
      </c>
      <c r="U344" s="35"/>
      <c r="V344" s="35"/>
      <c r="W344" s="35"/>
      <c r="X344" s="35"/>
      <c r="Y344" s="35"/>
      <c r="Z344" s="35"/>
      <c r="AA344" s="35"/>
      <c r="AB344" s="35"/>
      <c r="AC344" s="35"/>
      <c r="AD344" s="35"/>
      <c r="AE344" s="35"/>
      <c r="AR344" s="200" t="s">
        <v>124</v>
      </c>
      <c r="AT344" s="200" t="s">
        <v>120</v>
      </c>
      <c r="AU344" s="200" t="s">
        <v>83</v>
      </c>
      <c r="AY344" s="18" t="s">
        <v>118</v>
      </c>
      <c r="BE344" s="201">
        <f>IF(N344="základní",J344,0)</f>
        <v>0</v>
      </c>
      <c r="BF344" s="201">
        <f>IF(N344="snížená",J344,0)</f>
        <v>0</v>
      </c>
      <c r="BG344" s="201">
        <f>IF(N344="zákl. přenesená",J344,0)</f>
        <v>0</v>
      </c>
      <c r="BH344" s="201">
        <f>IF(N344="sníž. přenesená",J344,0)</f>
        <v>0</v>
      </c>
      <c r="BI344" s="201">
        <f>IF(N344="nulová",J344,0)</f>
        <v>0</v>
      </c>
      <c r="BJ344" s="18" t="s">
        <v>77</v>
      </c>
      <c r="BK344" s="201">
        <f>ROUND(I344*H344,2)</f>
        <v>0</v>
      </c>
      <c r="BL344" s="18" t="s">
        <v>124</v>
      </c>
      <c r="BM344" s="200" t="s">
        <v>431</v>
      </c>
    </row>
    <row r="345" spans="1:65" s="13" customFormat="1" ht="11.25">
      <c r="B345" s="202"/>
      <c r="C345" s="203"/>
      <c r="D345" s="204" t="s">
        <v>126</v>
      </c>
      <c r="E345" s="205" t="s">
        <v>28</v>
      </c>
      <c r="F345" s="206" t="s">
        <v>432</v>
      </c>
      <c r="G345" s="203"/>
      <c r="H345" s="205" t="s">
        <v>28</v>
      </c>
      <c r="I345" s="207"/>
      <c r="J345" s="203"/>
      <c r="K345" s="203"/>
      <c r="L345" s="208"/>
      <c r="M345" s="209"/>
      <c r="N345" s="210"/>
      <c r="O345" s="210"/>
      <c r="P345" s="210"/>
      <c r="Q345" s="210"/>
      <c r="R345" s="210"/>
      <c r="S345" s="210"/>
      <c r="T345" s="211"/>
      <c r="AT345" s="212" t="s">
        <v>126</v>
      </c>
      <c r="AU345" s="212" t="s">
        <v>83</v>
      </c>
      <c r="AV345" s="13" t="s">
        <v>77</v>
      </c>
      <c r="AW345" s="13" t="s">
        <v>35</v>
      </c>
      <c r="AX345" s="13" t="s">
        <v>73</v>
      </c>
      <c r="AY345" s="212" t="s">
        <v>118</v>
      </c>
    </row>
    <row r="346" spans="1:65" s="14" customFormat="1" ht="11.25">
      <c r="B346" s="213"/>
      <c r="C346" s="214"/>
      <c r="D346" s="204" t="s">
        <v>126</v>
      </c>
      <c r="E346" s="215" t="s">
        <v>28</v>
      </c>
      <c r="F346" s="216" t="s">
        <v>233</v>
      </c>
      <c r="G346" s="214"/>
      <c r="H346" s="217">
        <v>106</v>
      </c>
      <c r="I346" s="218"/>
      <c r="J346" s="214"/>
      <c r="K346" s="214"/>
      <c r="L346" s="219"/>
      <c r="M346" s="220"/>
      <c r="N346" s="221"/>
      <c r="O346" s="221"/>
      <c r="P346" s="221"/>
      <c r="Q346" s="221"/>
      <c r="R346" s="221"/>
      <c r="S346" s="221"/>
      <c r="T346" s="222"/>
      <c r="AT346" s="223" t="s">
        <v>126</v>
      </c>
      <c r="AU346" s="223" t="s">
        <v>83</v>
      </c>
      <c r="AV346" s="14" t="s">
        <v>83</v>
      </c>
      <c r="AW346" s="14" t="s">
        <v>35</v>
      </c>
      <c r="AX346" s="14" t="s">
        <v>77</v>
      </c>
      <c r="AY346" s="223" t="s">
        <v>118</v>
      </c>
    </row>
    <row r="347" spans="1:65" s="12" customFormat="1" ht="22.9" customHeight="1">
      <c r="B347" s="172"/>
      <c r="C347" s="173"/>
      <c r="D347" s="174" t="s">
        <v>72</v>
      </c>
      <c r="E347" s="186" t="s">
        <v>175</v>
      </c>
      <c r="F347" s="186" t="s">
        <v>433</v>
      </c>
      <c r="G347" s="173"/>
      <c r="H347" s="173"/>
      <c r="I347" s="176"/>
      <c r="J347" s="187">
        <f>BK347</f>
        <v>0</v>
      </c>
      <c r="K347" s="173"/>
      <c r="L347" s="178"/>
      <c r="M347" s="179"/>
      <c r="N347" s="180"/>
      <c r="O347" s="180"/>
      <c r="P347" s="181">
        <f>SUM(P348:P361)</f>
        <v>0</v>
      </c>
      <c r="Q347" s="180"/>
      <c r="R347" s="181">
        <f>SUM(R348:R361)</f>
        <v>2.9949999999999997E-2</v>
      </c>
      <c r="S347" s="180"/>
      <c r="T347" s="182">
        <f>SUM(T348:T361)</f>
        <v>9.7349999999999994</v>
      </c>
      <c r="AR347" s="183" t="s">
        <v>77</v>
      </c>
      <c r="AT347" s="184" t="s">
        <v>72</v>
      </c>
      <c r="AU347" s="184" t="s">
        <v>77</v>
      </c>
      <c r="AY347" s="183" t="s">
        <v>118</v>
      </c>
      <c r="BK347" s="185">
        <f>SUM(BK348:BK361)</f>
        <v>0</v>
      </c>
    </row>
    <row r="348" spans="1:65" s="2" customFormat="1" ht="16.5" customHeight="1">
      <c r="A348" s="35"/>
      <c r="B348" s="36"/>
      <c r="C348" s="188" t="s">
        <v>434</v>
      </c>
      <c r="D348" s="188" t="s">
        <v>120</v>
      </c>
      <c r="E348" s="189" t="s">
        <v>435</v>
      </c>
      <c r="F348" s="190" t="s">
        <v>436</v>
      </c>
      <c r="G348" s="191" t="s">
        <v>131</v>
      </c>
      <c r="H348" s="192">
        <v>4</v>
      </c>
      <c r="I348" s="193"/>
      <c r="J348" s="194">
        <f>ROUND(I348*H348,2)</f>
        <v>0</v>
      </c>
      <c r="K348" s="195"/>
      <c r="L348" s="40"/>
      <c r="M348" s="196" t="s">
        <v>28</v>
      </c>
      <c r="N348" s="197" t="s">
        <v>44</v>
      </c>
      <c r="O348" s="65"/>
      <c r="P348" s="198">
        <f>O348*H348</f>
        <v>0</v>
      </c>
      <c r="Q348" s="198">
        <v>0</v>
      </c>
      <c r="R348" s="198">
        <f>Q348*H348</f>
        <v>0</v>
      </c>
      <c r="S348" s="198">
        <v>0</v>
      </c>
      <c r="T348" s="199">
        <f>S348*H348</f>
        <v>0</v>
      </c>
      <c r="U348" s="35"/>
      <c r="V348" s="35"/>
      <c r="W348" s="35"/>
      <c r="X348" s="35"/>
      <c r="Y348" s="35"/>
      <c r="Z348" s="35"/>
      <c r="AA348" s="35"/>
      <c r="AB348" s="35"/>
      <c r="AC348" s="35"/>
      <c r="AD348" s="35"/>
      <c r="AE348" s="35"/>
      <c r="AR348" s="200" t="s">
        <v>124</v>
      </c>
      <c r="AT348" s="200" t="s">
        <v>120</v>
      </c>
      <c r="AU348" s="200" t="s">
        <v>83</v>
      </c>
      <c r="AY348" s="18" t="s">
        <v>118</v>
      </c>
      <c r="BE348" s="201">
        <f>IF(N348="základní",J348,0)</f>
        <v>0</v>
      </c>
      <c r="BF348" s="201">
        <f>IF(N348="snížená",J348,0)</f>
        <v>0</v>
      </c>
      <c r="BG348" s="201">
        <f>IF(N348="zákl. přenesená",J348,0)</f>
        <v>0</v>
      </c>
      <c r="BH348" s="201">
        <f>IF(N348="sníž. přenesená",J348,0)</f>
        <v>0</v>
      </c>
      <c r="BI348" s="201">
        <f>IF(N348="nulová",J348,0)</f>
        <v>0</v>
      </c>
      <c r="BJ348" s="18" t="s">
        <v>77</v>
      </c>
      <c r="BK348" s="201">
        <f>ROUND(I348*H348,2)</f>
        <v>0</v>
      </c>
      <c r="BL348" s="18" t="s">
        <v>124</v>
      </c>
      <c r="BM348" s="200" t="s">
        <v>437</v>
      </c>
    </row>
    <row r="349" spans="1:65" s="14" customFormat="1" ht="11.25">
      <c r="B349" s="213"/>
      <c r="C349" s="214"/>
      <c r="D349" s="204" t="s">
        <v>126</v>
      </c>
      <c r="E349" s="215" t="s">
        <v>28</v>
      </c>
      <c r="F349" s="216" t="s">
        <v>124</v>
      </c>
      <c r="G349" s="214"/>
      <c r="H349" s="217">
        <v>4</v>
      </c>
      <c r="I349" s="218"/>
      <c r="J349" s="214"/>
      <c r="K349" s="214"/>
      <c r="L349" s="219"/>
      <c r="M349" s="220"/>
      <c r="N349" s="221"/>
      <c r="O349" s="221"/>
      <c r="P349" s="221"/>
      <c r="Q349" s="221"/>
      <c r="R349" s="221"/>
      <c r="S349" s="221"/>
      <c r="T349" s="222"/>
      <c r="AT349" s="223" t="s">
        <v>126</v>
      </c>
      <c r="AU349" s="223" t="s">
        <v>83</v>
      </c>
      <c r="AV349" s="14" t="s">
        <v>83</v>
      </c>
      <c r="AW349" s="14" t="s">
        <v>35</v>
      </c>
      <c r="AX349" s="14" t="s">
        <v>77</v>
      </c>
      <c r="AY349" s="223" t="s">
        <v>118</v>
      </c>
    </row>
    <row r="350" spans="1:65" s="2" customFormat="1" ht="21.75" customHeight="1">
      <c r="A350" s="35"/>
      <c r="B350" s="36"/>
      <c r="C350" s="238" t="s">
        <v>438</v>
      </c>
      <c r="D350" s="238" t="s">
        <v>235</v>
      </c>
      <c r="E350" s="239" t="s">
        <v>439</v>
      </c>
      <c r="F350" s="240" t="s">
        <v>440</v>
      </c>
      <c r="G350" s="241" t="s">
        <v>131</v>
      </c>
      <c r="H350" s="242">
        <v>4</v>
      </c>
      <c r="I350" s="243"/>
      <c r="J350" s="244">
        <f>ROUND(I350*H350,2)</f>
        <v>0</v>
      </c>
      <c r="K350" s="245"/>
      <c r="L350" s="246"/>
      <c r="M350" s="247" t="s">
        <v>28</v>
      </c>
      <c r="N350" s="248" t="s">
        <v>44</v>
      </c>
      <c r="O350" s="65"/>
      <c r="P350" s="198">
        <f>O350*H350</f>
        <v>0</v>
      </c>
      <c r="Q350" s="198">
        <v>2.2000000000000001E-3</v>
      </c>
      <c r="R350" s="198">
        <f>Q350*H350</f>
        <v>8.8000000000000005E-3</v>
      </c>
      <c r="S350" s="198">
        <v>0</v>
      </c>
      <c r="T350" s="199">
        <f>S350*H350</f>
        <v>0</v>
      </c>
      <c r="U350" s="35"/>
      <c r="V350" s="35"/>
      <c r="W350" s="35"/>
      <c r="X350" s="35"/>
      <c r="Y350" s="35"/>
      <c r="Z350" s="35"/>
      <c r="AA350" s="35"/>
      <c r="AB350" s="35"/>
      <c r="AC350" s="35"/>
      <c r="AD350" s="35"/>
      <c r="AE350" s="35"/>
      <c r="AR350" s="200" t="s">
        <v>170</v>
      </c>
      <c r="AT350" s="200" t="s">
        <v>235</v>
      </c>
      <c r="AU350" s="200" t="s">
        <v>83</v>
      </c>
      <c r="AY350" s="18" t="s">
        <v>118</v>
      </c>
      <c r="BE350" s="201">
        <f>IF(N350="základní",J350,0)</f>
        <v>0</v>
      </c>
      <c r="BF350" s="201">
        <f>IF(N350="snížená",J350,0)</f>
        <v>0</v>
      </c>
      <c r="BG350" s="201">
        <f>IF(N350="zákl. přenesená",J350,0)</f>
        <v>0</v>
      </c>
      <c r="BH350" s="201">
        <f>IF(N350="sníž. přenesená",J350,0)</f>
        <v>0</v>
      </c>
      <c r="BI350" s="201">
        <f>IF(N350="nulová",J350,0)</f>
        <v>0</v>
      </c>
      <c r="BJ350" s="18" t="s">
        <v>77</v>
      </c>
      <c r="BK350" s="201">
        <f>ROUND(I350*H350,2)</f>
        <v>0</v>
      </c>
      <c r="BL350" s="18" t="s">
        <v>124</v>
      </c>
      <c r="BM350" s="200" t="s">
        <v>441</v>
      </c>
    </row>
    <row r="351" spans="1:65" s="14" customFormat="1" ht="11.25">
      <c r="B351" s="213"/>
      <c r="C351" s="214"/>
      <c r="D351" s="204" t="s">
        <v>126</v>
      </c>
      <c r="E351" s="215" t="s">
        <v>28</v>
      </c>
      <c r="F351" s="216" t="s">
        <v>124</v>
      </c>
      <c r="G351" s="214"/>
      <c r="H351" s="217">
        <v>4</v>
      </c>
      <c r="I351" s="218"/>
      <c r="J351" s="214"/>
      <c r="K351" s="214"/>
      <c r="L351" s="219"/>
      <c r="M351" s="220"/>
      <c r="N351" s="221"/>
      <c r="O351" s="221"/>
      <c r="P351" s="221"/>
      <c r="Q351" s="221"/>
      <c r="R351" s="221"/>
      <c r="S351" s="221"/>
      <c r="T351" s="222"/>
      <c r="AT351" s="223" t="s">
        <v>126</v>
      </c>
      <c r="AU351" s="223" t="s">
        <v>83</v>
      </c>
      <c r="AV351" s="14" t="s">
        <v>83</v>
      </c>
      <c r="AW351" s="14" t="s">
        <v>35</v>
      </c>
      <c r="AX351" s="14" t="s">
        <v>77</v>
      </c>
      <c r="AY351" s="223" t="s">
        <v>118</v>
      </c>
    </row>
    <row r="352" spans="1:65" s="2" customFormat="1" ht="21.75" customHeight="1">
      <c r="A352" s="35"/>
      <c r="B352" s="36"/>
      <c r="C352" s="188" t="s">
        <v>442</v>
      </c>
      <c r="D352" s="188" t="s">
        <v>120</v>
      </c>
      <c r="E352" s="189" t="s">
        <v>443</v>
      </c>
      <c r="F352" s="190" t="s">
        <v>444</v>
      </c>
      <c r="G352" s="191" t="s">
        <v>264</v>
      </c>
      <c r="H352" s="192">
        <v>35.25</v>
      </c>
      <c r="I352" s="193"/>
      <c r="J352" s="194">
        <f>ROUND(I352*H352,2)</f>
        <v>0</v>
      </c>
      <c r="K352" s="195"/>
      <c r="L352" s="40"/>
      <c r="M352" s="196" t="s">
        <v>28</v>
      </c>
      <c r="N352" s="197" t="s">
        <v>44</v>
      </c>
      <c r="O352" s="65"/>
      <c r="P352" s="198">
        <f>O352*H352</f>
        <v>0</v>
      </c>
      <c r="Q352" s="198">
        <v>5.9999999999999995E-4</v>
      </c>
      <c r="R352" s="198">
        <f>Q352*H352</f>
        <v>2.1149999999999999E-2</v>
      </c>
      <c r="S352" s="198">
        <v>0</v>
      </c>
      <c r="T352" s="199">
        <f>S352*H352</f>
        <v>0</v>
      </c>
      <c r="U352" s="35"/>
      <c r="V352" s="35"/>
      <c r="W352" s="35"/>
      <c r="X352" s="35"/>
      <c r="Y352" s="35"/>
      <c r="Z352" s="35"/>
      <c r="AA352" s="35"/>
      <c r="AB352" s="35"/>
      <c r="AC352" s="35"/>
      <c r="AD352" s="35"/>
      <c r="AE352" s="35"/>
      <c r="AR352" s="200" t="s">
        <v>124</v>
      </c>
      <c r="AT352" s="200" t="s">
        <v>120</v>
      </c>
      <c r="AU352" s="200" t="s">
        <v>83</v>
      </c>
      <c r="AY352" s="18" t="s">
        <v>118</v>
      </c>
      <c r="BE352" s="201">
        <f>IF(N352="základní",J352,0)</f>
        <v>0</v>
      </c>
      <c r="BF352" s="201">
        <f>IF(N352="snížená",J352,0)</f>
        <v>0</v>
      </c>
      <c r="BG352" s="201">
        <f>IF(N352="zákl. přenesená",J352,0)</f>
        <v>0</v>
      </c>
      <c r="BH352" s="201">
        <f>IF(N352="sníž. přenesená",J352,0)</f>
        <v>0</v>
      </c>
      <c r="BI352" s="201">
        <f>IF(N352="nulová",J352,0)</f>
        <v>0</v>
      </c>
      <c r="BJ352" s="18" t="s">
        <v>77</v>
      </c>
      <c r="BK352" s="201">
        <f>ROUND(I352*H352,2)</f>
        <v>0</v>
      </c>
      <c r="BL352" s="18" t="s">
        <v>124</v>
      </c>
      <c r="BM352" s="200" t="s">
        <v>445</v>
      </c>
    </row>
    <row r="353" spans="1:65" s="2" customFormat="1" ht="29.25">
      <c r="A353" s="35"/>
      <c r="B353" s="36"/>
      <c r="C353" s="37"/>
      <c r="D353" s="204" t="s">
        <v>141</v>
      </c>
      <c r="E353" s="37"/>
      <c r="F353" s="224" t="s">
        <v>446</v>
      </c>
      <c r="G353" s="37"/>
      <c r="H353" s="37"/>
      <c r="I353" s="108"/>
      <c r="J353" s="37"/>
      <c r="K353" s="37"/>
      <c r="L353" s="40"/>
      <c r="M353" s="225"/>
      <c r="N353" s="226"/>
      <c r="O353" s="65"/>
      <c r="P353" s="65"/>
      <c r="Q353" s="65"/>
      <c r="R353" s="65"/>
      <c r="S353" s="65"/>
      <c r="T353" s="66"/>
      <c r="U353" s="35"/>
      <c r="V353" s="35"/>
      <c r="W353" s="35"/>
      <c r="X353" s="35"/>
      <c r="Y353" s="35"/>
      <c r="Z353" s="35"/>
      <c r="AA353" s="35"/>
      <c r="AB353" s="35"/>
      <c r="AC353" s="35"/>
      <c r="AD353" s="35"/>
      <c r="AE353" s="35"/>
      <c r="AT353" s="18" t="s">
        <v>141</v>
      </c>
      <c r="AU353" s="18" t="s">
        <v>83</v>
      </c>
    </row>
    <row r="354" spans="1:65" s="13" customFormat="1" ht="11.25">
      <c r="B354" s="202"/>
      <c r="C354" s="203"/>
      <c r="D354" s="204" t="s">
        <v>126</v>
      </c>
      <c r="E354" s="205" t="s">
        <v>28</v>
      </c>
      <c r="F354" s="206" t="s">
        <v>447</v>
      </c>
      <c r="G354" s="203"/>
      <c r="H354" s="205" t="s">
        <v>28</v>
      </c>
      <c r="I354" s="207"/>
      <c r="J354" s="203"/>
      <c r="K354" s="203"/>
      <c r="L354" s="208"/>
      <c r="M354" s="209"/>
      <c r="N354" s="210"/>
      <c r="O354" s="210"/>
      <c r="P354" s="210"/>
      <c r="Q354" s="210"/>
      <c r="R354" s="210"/>
      <c r="S354" s="210"/>
      <c r="T354" s="211"/>
      <c r="AT354" s="212" t="s">
        <v>126</v>
      </c>
      <c r="AU354" s="212" t="s">
        <v>83</v>
      </c>
      <c r="AV354" s="13" t="s">
        <v>77</v>
      </c>
      <c r="AW354" s="13" t="s">
        <v>35</v>
      </c>
      <c r="AX354" s="13" t="s">
        <v>73</v>
      </c>
      <c r="AY354" s="212" t="s">
        <v>118</v>
      </c>
    </row>
    <row r="355" spans="1:65" s="14" customFormat="1" ht="11.25">
      <c r="B355" s="213"/>
      <c r="C355" s="214"/>
      <c r="D355" s="204" t="s">
        <v>126</v>
      </c>
      <c r="E355" s="215" t="s">
        <v>28</v>
      </c>
      <c r="F355" s="216" t="s">
        <v>401</v>
      </c>
      <c r="G355" s="214"/>
      <c r="H355" s="217">
        <v>35.25</v>
      </c>
      <c r="I355" s="218"/>
      <c r="J355" s="214"/>
      <c r="K355" s="214"/>
      <c r="L355" s="219"/>
      <c r="M355" s="220"/>
      <c r="N355" s="221"/>
      <c r="O355" s="221"/>
      <c r="P355" s="221"/>
      <c r="Q355" s="221"/>
      <c r="R355" s="221"/>
      <c r="S355" s="221"/>
      <c r="T355" s="222"/>
      <c r="AT355" s="223" t="s">
        <v>126</v>
      </c>
      <c r="AU355" s="223" t="s">
        <v>83</v>
      </c>
      <c r="AV355" s="14" t="s">
        <v>83</v>
      </c>
      <c r="AW355" s="14" t="s">
        <v>35</v>
      </c>
      <c r="AX355" s="14" t="s">
        <v>77</v>
      </c>
      <c r="AY355" s="223" t="s">
        <v>118</v>
      </c>
    </row>
    <row r="356" spans="1:65" s="2" customFormat="1" ht="16.5" customHeight="1">
      <c r="A356" s="35"/>
      <c r="B356" s="36"/>
      <c r="C356" s="188" t="s">
        <v>200</v>
      </c>
      <c r="D356" s="188" t="s">
        <v>120</v>
      </c>
      <c r="E356" s="189" t="s">
        <v>448</v>
      </c>
      <c r="F356" s="190" t="s">
        <v>449</v>
      </c>
      <c r="G356" s="191" t="s">
        <v>131</v>
      </c>
      <c r="H356" s="192">
        <v>175</v>
      </c>
      <c r="I356" s="193"/>
      <c r="J356" s="194">
        <f>ROUND(I356*H356,2)</f>
        <v>0</v>
      </c>
      <c r="K356" s="195"/>
      <c r="L356" s="40"/>
      <c r="M356" s="196" t="s">
        <v>28</v>
      </c>
      <c r="N356" s="197" t="s">
        <v>44</v>
      </c>
      <c r="O356" s="65"/>
      <c r="P356" s="198">
        <f>O356*H356</f>
        <v>0</v>
      </c>
      <c r="Q356" s="198">
        <v>0</v>
      </c>
      <c r="R356" s="198">
        <f>Q356*H356</f>
        <v>0</v>
      </c>
      <c r="S356" s="198">
        <v>5.3999999999999999E-2</v>
      </c>
      <c r="T356" s="199">
        <f>S356*H356</f>
        <v>9.4499999999999993</v>
      </c>
      <c r="U356" s="35"/>
      <c r="V356" s="35"/>
      <c r="W356" s="35"/>
      <c r="X356" s="35"/>
      <c r="Y356" s="35"/>
      <c r="Z356" s="35"/>
      <c r="AA356" s="35"/>
      <c r="AB356" s="35"/>
      <c r="AC356" s="35"/>
      <c r="AD356" s="35"/>
      <c r="AE356" s="35"/>
      <c r="AR356" s="200" t="s">
        <v>124</v>
      </c>
      <c r="AT356" s="200" t="s">
        <v>120</v>
      </c>
      <c r="AU356" s="200" t="s">
        <v>83</v>
      </c>
      <c r="AY356" s="18" t="s">
        <v>118</v>
      </c>
      <c r="BE356" s="201">
        <f>IF(N356="základní",J356,0)</f>
        <v>0</v>
      </c>
      <c r="BF356" s="201">
        <f>IF(N356="snížená",J356,0)</f>
        <v>0</v>
      </c>
      <c r="BG356" s="201">
        <f>IF(N356="zákl. přenesená",J356,0)</f>
        <v>0</v>
      </c>
      <c r="BH356" s="201">
        <f>IF(N356="sníž. přenesená",J356,0)</f>
        <v>0</v>
      </c>
      <c r="BI356" s="201">
        <f>IF(N356="nulová",J356,0)</f>
        <v>0</v>
      </c>
      <c r="BJ356" s="18" t="s">
        <v>77</v>
      </c>
      <c r="BK356" s="201">
        <f>ROUND(I356*H356,2)</f>
        <v>0</v>
      </c>
      <c r="BL356" s="18" t="s">
        <v>124</v>
      </c>
      <c r="BM356" s="200" t="s">
        <v>450</v>
      </c>
    </row>
    <row r="357" spans="1:65" s="2" customFormat="1" ht="29.25">
      <c r="A357" s="35"/>
      <c r="B357" s="36"/>
      <c r="C357" s="37"/>
      <c r="D357" s="204" t="s">
        <v>141</v>
      </c>
      <c r="E357" s="37"/>
      <c r="F357" s="224" t="s">
        <v>451</v>
      </c>
      <c r="G357" s="37"/>
      <c r="H357" s="37"/>
      <c r="I357" s="108"/>
      <c r="J357" s="37"/>
      <c r="K357" s="37"/>
      <c r="L357" s="40"/>
      <c r="M357" s="225"/>
      <c r="N357" s="226"/>
      <c r="O357" s="65"/>
      <c r="P357" s="65"/>
      <c r="Q357" s="65"/>
      <c r="R357" s="65"/>
      <c r="S357" s="65"/>
      <c r="T357" s="66"/>
      <c r="U357" s="35"/>
      <c r="V357" s="35"/>
      <c r="W357" s="35"/>
      <c r="X357" s="35"/>
      <c r="Y357" s="35"/>
      <c r="Z357" s="35"/>
      <c r="AA357" s="35"/>
      <c r="AB357" s="35"/>
      <c r="AC357" s="35"/>
      <c r="AD357" s="35"/>
      <c r="AE357" s="35"/>
      <c r="AT357" s="18" t="s">
        <v>141</v>
      </c>
      <c r="AU357" s="18" t="s">
        <v>83</v>
      </c>
    </row>
    <row r="358" spans="1:65" s="14" customFormat="1" ht="11.25">
      <c r="B358" s="213"/>
      <c r="C358" s="214"/>
      <c r="D358" s="204" t="s">
        <v>126</v>
      </c>
      <c r="E358" s="215" t="s">
        <v>28</v>
      </c>
      <c r="F358" s="216" t="s">
        <v>452</v>
      </c>
      <c r="G358" s="214"/>
      <c r="H358" s="217">
        <v>175</v>
      </c>
      <c r="I358" s="218"/>
      <c r="J358" s="214"/>
      <c r="K358" s="214"/>
      <c r="L358" s="219"/>
      <c r="M358" s="220"/>
      <c r="N358" s="221"/>
      <c r="O358" s="221"/>
      <c r="P358" s="221"/>
      <c r="Q358" s="221"/>
      <c r="R358" s="221"/>
      <c r="S358" s="221"/>
      <c r="T358" s="222"/>
      <c r="AT358" s="223" t="s">
        <v>126</v>
      </c>
      <c r="AU358" s="223" t="s">
        <v>83</v>
      </c>
      <c r="AV358" s="14" t="s">
        <v>83</v>
      </c>
      <c r="AW358" s="14" t="s">
        <v>35</v>
      </c>
      <c r="AX358" s="14" t="s">
        <v>77</v>
      </c>
      <c r="AY358" s="223" t="s">
        <v>118</v>
      </c>
    </row>
    <row r="359" spans="1:65" s="2" customFormat="1" ht="16.5" customHeight="1">
      <c r="A359" s="35"/>
      <c r="B359" s="36"/>
      <c r="C359" s="188" t="s">
        <v>453</v>
      </c>
      <c r="D359" s="188" t="s">
        <v>120</v>
      </c>
      <c r="E359" s="189" t="s">
        <v>454</v>
      </c>
      <c r="F359" s="190" t="s">
        <v>455</v>
      </c>
      <c r="G359" s="191" t="s">
        <v>131</v>
      </c>
      <c r="H359" s="192">
        <v>1</v>
      </c>
      <c r="I359" s="193"/>
      <c r="J359" s="194">
        <f>ROUND(I359*H359,2)</f>
        <v>0</v>
      </c>
      <c r="K359" s="195"/>
      <c r="L359" s="40"/>
      <c r="M359" s="196" t="s">
        <v>28</v>
      </c>
      <c r="N359" s="197" t="s">
        <v>44</v>
      </c>
      <c r="O359" s="65"/>
      <c r="P359" s="198">
        <f>O359*H359</f>
        <v>0</v>
      </c>
      <c r="Q359" s="198">
        <v>0</v>
      </c>
      <c r="R359" s="198">
        <f>Q359*H359</f>
        <v>0</v>
      </c>
      <c r="S359" s="198">
        <v>0.28499999999999998</v>
      </c>
      <c r="T359" s="199">
        <f>S359*H359</f>
        <v>0.28499999999999998</v>
      </c>
      <c r="U359" s="35"/>
      <c r="V359" s="35"/>
      <c r="W359" s="35"/>
      <c r="X359" s="35"/>
      <c r="Y359" s="35"/>
      <c r="Z359" s="35"/>
      <c r="AA359" s="35"/>
      <c r="AB359" s="35"/>
      <c r="AC359" s="35"/>
      <c r="AD359" s="35"/>
      <c r="AE359" s="35"/>
      <c r="AR359" s="200" t="s">
        <v>124</v>
      </c>
      <c r="AT359" s="200" t="s">
        <v>120</v>
      </c>
      <c r="AU359" s="200" t="s">
        <v>83</v>
      </c>
      <c r="AY359" s="18" t="s">
        <v>118</v>
      </c>
      <c r="BE359" s="201">
        <f>IF(N359="základní",J359,0)</f>
        <v>0</v>
      </c>
      <c r="BF359" s="201">
        <f>IF(N359="snížená",J359,0)</f>
        <v>0</v>
      </c>
      <c r="BG359" s="201">
        <f>IF(N359="zákl. přenesená",J359,0)</f>
        <v>0</v>
      </c>
      <c r="BH359" s="201">
        <f>IF(N359="sníž. přenesená",J359,0)</f>
        <v>0</v>
      </c>
      <c r="BI359" s="201">
        <f>IF(N359="nulová",J359,0)</f>
        <v>0</v>
      </c>
      <c r="BJ359" s="18" t="s">
        <v>77</v>
      </c>
      <c r="BK359" s="201">
        <f>ROUND(I359*H359,2)</f>
        <v>0</v>
      </c>
      <c r="BL359" s="18" t="s">
        <v>124</v>
      </c>
      <c r="BM359" s="200" t="s">
        <v>456</v>
      </c>
    </row>
    <row r="360" spans="1:65" s="2" customFormat="1" ht="29.25">
      <c r="A360" s="35"/>
      <c r="B360" s="36"/>
      <c r="C360" s="37"/>
      <c r="D360" s="204" t="s">
        <v>141</v>
      </c>
      <c r="E360" s="37"/>
      <c r="F360" s="224" t="s">
        <v>451</v>
      </c>
      <c r="G360" s="37"/>
      <c r="H360" s="37"/>
      <c r="I360" s="108"/>
      <c r="J360" s="37"/>
      <c r="K360" s="37"/>
      <c r="L360" s="40"/>
      <c r="M360" s="225"/>
      <c r="N360" s="226"/>
      <c r="O360" s="65"/>
      <c r="P360" s="65"/>
      <c r="Q360" s="65"/>
      <c r="R360" s="65"/>
      <c r="S360" s="65"/>
      <c r="T360" s="66"/>
      <c r="U360" s="35"/>
      <c r="V360" s="35"/>
      <c r="W360" s="35"/>
      <c r="X360" s="35"/>
      <c r="Y360" s="35"/>
      <c r="Z360" s="35"/>
      <c r="AA360" s="35"/>
      <c r="AB360" s="35"/>
      <c r="AC360" s="35"/>
      <c r="AD360" s="35"/>
      <c r="AE360" s="35"/>
      <c r="AT360" s="18" t="s">
        <v>141</v>
      </c>
      <c r="AU360" s="18" t="s">
        <v>83</v>
      </c>
    </row>
    <row r="361" spans="1:65" s="14" customFormat="1" ht="11.25">
      <c r="B361" s="213"/>
      <c r="C361" s="214"/>
      <c r="D361" s="204" t="s">
        <v>126</v>
      </c>
      <c r="E361" s="215" t="s">
        <v>28</v>
      </c>
      <c r="F361" s="216" t="s">
        <v>77</v>
      </c>
      <c r="G361" s="214"/>
      <c r="H361" s="217">
        <v>1</v>
      </c>
      <c r="I361" s="218"/>
      <c r="J361" s="214"/>
      <c r="K361" s="214"/>
      <c r="L361" s="219"/>
      <c r="M361" s="220"/>
      <c r="N361" s="221"/>
      <c r="O361" s="221"/>
      <c r="P361" s="221"/>
      <c r="Q361" s="221"/>
      <c r="R361" s="221"/>
      <c r="S361" s="221"/>
      <c r="T361" s="222"/>
      <c r="AT361" s="223" t="s">
        <v>126</v>
      </c>
      <c r="AU361" s="223" t="s">
        <v>83</v>
      </c>
      <c r="AV361" s="14" t="s">
        <v>83</v>
      </c>
      <c r="AW361" s="14" t="s">
        <v>35</v>
      </c>
      <c r="AX361" s="14" t="s">
        <v>77</v>
      </c>
      <c r="AY361" s="223" t="s">
        <v>118</v>
      </c>
    </row>
    <row r="362" spans="1:65" s="12" customFormat="1" ht="22.9" customHeight="1">
      <c r="B362" s="172"/>
      <c r="C362" s="173"/>
      <c r="D362" s="174" t="s">
        <v>72</v>
      </c>
      <c r="E362" s="186" t="s">
        <v>457</v>
      </c>
      <c r="F362" s="186" t="s">
        <v>458</v>
      </c>
      <c r="G362" s="173"/>
      <c r="H362" s="173"/>
      <c r="I362" s="176"/>
      <c r="J362" s="187">
        <f>BK362</f>
        <v>0</v>
      </c>
      <c r="K362" s="173"/>
      <c r="L362" s="178"/>
      <c r="M362" s="179"/>
      <c r="N362" s="180"/>
      <c r="O362" s="180"/>
      <c r="P362" s="181">
        <f>SUM(P363:P366)</f>
        <v>0</v>
      </c>
      <c r="Q362" s="180"/>
      <c r="R362" s="181">
        <f>SUM(R363:R366)</f>
        <v>0</v>
      </c>
      <c r="S362" s="180"/>
      <c r="T362" s="182">
        <f>SUM(T363:T366)</f>
        <v>0</v>
      </c>
      <c r="AR362" s="183" t="s">
        <v>77</v>
      </c>
      <c r="AT362" s="184" t="s">
        <v>72</v>
      </c>
      <c r="AU362" s="184" t="s">
        <v>77</v>
      </c>
      <c r="AY362" s="183" t="s">
        <v>118</v>
      </c>
      <c r="BK362" s="185">
        <f>SUM(BK363:BK366)</f>
        <v>0</v>
      </c>
    </row>
    <row r="363" spans="1:65" s="2" customFormat="1" ht="16.5" customHeight="1">
      <c r="A363" s="35"/>
      <c r="B363" s="36"/>
      <c r="C363" s="188" t="s">
        <v>278</v>
      </c>
      <c r="D363" s="188" t="s">
        <v>120</v>
      </c>
      <c r="E363" s="189" t="s">
        <v>459</v>
      </c>
      <c r="F363" s="190" t="s">
        <v>460</v>
      </c>
      <c r="G363" s="191" t="s">
        <v>210</v>
      </c>
      <c r="H363" s="192">
        <v>14.347</v>
      </c>
      <c r="I363" s="193"/>
      <c r="J363" s="194">
        <f>ROUND(I363*H363,2)</f>
        <v>0</v>
      </c>
      <c r="K363" s="195"/>
      <c r="L363" s="40"/>
      <c r="M363" s="196" t="s">
        <v>28</v>
      </c>
      <c r="N363" s="197" t="s">
        <v>44</v>
      </c>
      <c r="O363" s="65"/>
      <c r="P363" s="198">
        <f>O363*H363</f>
        <v>0</v>
      </c>
      <c r="Q363" s="198">
        <v>0</v>
      </c>
      <c r="R363" s="198">
        <f>Q363*H363</f>
        <v>0</v>
      </c>
      <c r="S363" s="198">
        <v>0</v>
      </c>
      <c r="T363" s="199">
        <f>S363*H363</f>
        <v>0</v>
      </c>
      <c r="U363" s="35"/>
      <c r="V363" s="35"/>
      <c r="W363" s="35"/>
      <c r="X363" s="35"/>
      <c r="Y363" s="35"/>
      <c r="Z363" s="35"/>
      <c r="AA363" s="35"/>
      <c r="AB363" s="35"/>
      <c r="AC363" s="35"/>
      <c r="AD363" s="35"/>
      <c r="AE363" s="35"/>
      <c r="AR363" s="200" t="s">
        <v>124</v>
      </c>
      <c r="AT363" s="200" t="s">
        <v>120</v>
      </c>
      <c r="AU363" s="200" t="s">
        <v>83</v>
      </c>
      <c r="AY363" s="18" t="s">
        <v>118</v>
      </c>
      <c r="BE363" s="201">
        <f>IF(N363="základní",J363,0)</f>
        <v>0</v>
      </c>
      <c r="BF363" s="201">
        <f>IF(N363="snížená",J363,0)</f>
        <v>0</v>
      </c>
      <c r="BG363" s="201">
        <f>IF(N363="zákl. přenesená",J363,0)</f>
        <v>0</v>
      </c>
      <c r="BH363" s="201">
        <f>IF(N363="sníž. přenesená",J363,0)</f>
        <v>0</v>
      </c>
      <c r="BI363" s="201">
        <f>IF(N363="nulová",J363,0)</f>
        <v>0</v>
      </c>
      <c r="BJ363" s="18" t="s">
        <v>77</v>
      </c>
      <c r="BK363" s="201">
        <f>ROUND(I363*H363,2)</f>
        <v>0</v>
      </c>
      <c r="BL363" s="18" t="s">
        <v>124</v>
      </c>
      <c r="BM363" s="200" t="s">
        <v>461</v>
      </c>
    </row>
    <row r="364" spans="1:65" s="2" customFormat="1" ht="16.5" customHeight="1">
      <c r="A364" s="35"/>
      <c r="B364" s="36"/>
      <c r="C364" s="188" t="s">
        <v>462</v>
      </c>
      <c r="D364" s="188" t="s">
        <v>120</v>
      </c>
      <c r="E364" s="189" t="s">
        <v>463</v>
      </c>
      <c r="F364" s="190" t="s">
        <v>464</v>
      </c>
      <c r="G364" s="191" t="s">
        <v>210</v>
      </c>
      <c r="H364" s="192">
        <v>14.347</v>
      </c>
      <c r="I364" s="193"/>
      <c r="J364" s="194">
        <f>ROUND(I364*H364,2)</f>
        <v>0</v>
      </c>
      <c r="K364" s="195"/>
      <c r="L364" s="40"/>
      <c r="M364" s="196" t="s">
        <v>28</v>
      </c>
      <c r="N364" s="197" t="s">
        <v>44</v>
      </c>
      <c r="O364" s="65"/>
      <c r="P364" s="198">
        <f>O364*H364</f>
        <v>0</v>
      </c>
      <c r="Q364" s="198">
        <v>0</v>
      </c>
      <c r="R364" s="198">
        <f>Q364*H364</f>
        <v>0</v>
      </c>
      <c r="S364" s="198">
        <v>0</v>
      </c>
      <c r="T364" s="199">
        <f>S364*H364</f>
        <v>0</v>
      </c>
      <c r="U364" s="35"/>
      <c r="V364" s="35"/>
      <c r="W364" s="35"/>
      <c r="X364" s="35"/>
      <c r="Y364" s="35"/>
      <c r="Z364" s="35"/>
      <c r="AA364" s="35"/>
      <c r="AB364" s="35"/>
      <c r="AC364" s="35"/>
      <c r="AD364" s="35"/>
      <c r="AE364" s="35"/>
      <c r="AR364" s="200" t="s">
        <v>124</v>
      </c>
      <c r="AT364" s="200" t="s">
        <v>120</v>
      </c>
      <c r="AU364" s="200" t="s">
        <v>83</v>
      </c>
      <c r="AY364" s="18" t="s">
        <v>118</v>
      </c>
      <c r="BE364" s="201">
        <f>IF(N364="základní",J364,0)</f>
        <v>0</v>
      </c>
      <c r="BF364" s="201">
        <f>IF(N364="snížená",J364,0)</f>
        <v>0</v>
      </c>
      <c r="BG364" s="201">
        <f>IF(N364="zákl. přenesená",J364,0)</f>
        <v>0</v>
      </c>
      <c r="BH364" s="201">
        <f>IF(N364="sníž. přenesená",J364,0)</f>
        <v>0</v>
      </c>
      <c r="BI364" s="201">
        <f>IF(N364="nulová",J364,0)</f>
        <v>0</v>
      </c>
      <c r="BJ364" s="18" t="s">
        <v>77</v>
      </c>
      <c r="BK364" s="201">
        <f>ROUND(I364*H364,2)</f>
        <v>0</v>
      </c>
      <c r="BL364" s="18" t="s">
        <v>124</v>
      </c>
      <c r="BM364" s="200" t="s">
        <v>465</v>
      </c>
    </row>
    <row r="365" spans="1:65" s="2" customFormat="1" ht="16.5" customHeight="1">
      <c r="A365" s="35"/>
      <c r="B365" s="36"/>
      <c r="C365" s="188" t="s">
        <v>466</v>
      </c>
      <c r="D365" s="188" t="s">
        <v>120</v>
      </c>
      <c r="E365" s="189" t="s">
        <v>467</v>
      </c>
      <c r="F365" s="190" t="s">
        <v>468</v>
      </c>
      <c r="G365" s="191" t="s">
        <v>210</v>
      </c>
      <c r="H365" s="192">
        <v>14.347</v>
      </c>
      <c r="I365" s="193"/>
      <c r="J365" s="194">
        <f>ROUND(I365*H365,2)</f>
        <v>0</v>
      </c>
      <c r="K365" s="195"/>
      <c r="L365" s="40"/>
      <c r="M365" s="196" t="s">
        <v>28</v>
      </c>
      <c r="N365" s="197" t="s">
        <v>44</v>
      </c>
      <c r="O365" s="65"/>
      <c r="P365" s="198">
        <f>O365*H365</f>
        <v>0</v>
      </c>
      <c r="Q365" s="198">
        <v>0</v>
      </c>
      <c r="R365" s="198">
        <f>Q365*H365</f>
        <v>0</v>
      </c>
      <c r="S365" s="198">
        <v>0</v>
      </c>
      <c r="T365" s="199">
        <f>S365*H365</f>
        <v>0</v>
      </c>
      <c r="U365" s="35"/>
      <c r="V365" s="35"/>
      <c r="W365" s="35"/>
      <c r="X365" s="35"/>
      <c r="Y365" s="35"/>
      <c r="Z365" s="35"/>
      <c r="AA365" s="35"/>
      <c r="AB365" s="35"/>
      <c r="AC365" s="35"/>
      <c r="AD365" s="35"/>
      <c r="AE365" s="35"/>
      <c r="AR365" s="200" t="s">
        <v>124</v>
      </c>
      <c r="AT365" s="200" t="s">
        <v>120</v>
      </c>
      <c r="AU365" s="200" t="s">
        <v>83</v>
      </c>
      <c r="AY365" s="18" t="s">
        <v>118</v>
      </c>
      <c r="BE365" s="201">
        <f>IF(N365="základní",J365,0)</f>
        <v>0</v>
      </c>
      <c r="BF365" s="201">
        <f>IF(N365="snížená",J365,0)</f>
        <v>0</v>
      </c>
      <c r="BG365" s="201">
        <f>IF(N365="zákl. přenesená",J365,0)</f>
        <v>0</v>
      </c>
      <c r="BH365" s="201">
        <f>IF(N365="sníž. přenesená",J365,0)</f>
        <v>0</v>
      </c>
      <c r="BI365" s="201">
        <f>IF(N365="nulová",J365,0)</f>
        <v>0</v>
      </c>
      <c r="BJ365" s="18" t="s">
        <v>77</v>
      </c>
      <c r="BK365" s="201">
        <f>ROUND(I365*H365,2)</f>
        <v>0</v>
      </c>
      <c r="BL365" s="18" t="s">
        <v>124</v>
      </c>
      <c r="BM365" s="200" t="s">
        <v>469</v>
      </c>
    </row>
    <row r="366" spans="1:65" s="2" customFormat="1" ht="16.5" customHeight="1">
      <c r="A366" s="35"/>
      <c r="B366" s="36"/>
      <c r="C366" s="188" t="s">
        <v>470</v>
      </c>
      <c r="D366" s="188" t="s">
        <v>120</v>
      </c>
      <c r="E366" s="189" t="s">
        <v>471</v>
      </c>
      <c r="F366" s="190" t="s">
        <v>472</v>
      </c>
      <c r="G366" s="191" t="s">
        <v>210</v>
      </c>
      <c r="H366" s="192">
        <v>14.347</v>
      </c>
      <c r="I366" s="193"/>
      <c r="J366" s="194">
        <f>ROUND(I366*H366,2)</f>
        <v>0</v>
      </c>
      <c r="K366" s="195"/>
      <c r="L366" s="40"/>
      <c r="M366" s="196" t="s">
        <v>28</v>
      </c>
      <c r="N366" s="197" t="s">
        <v>44</v>
      </c>
      <c r="O366" s="65"/>
      <c r="P366" s="198">
        <f>O366*H366</f>
        <v>0</v>
      </c>
      <c r="Q366" s="198">
        <v>0</v>
      </c>
      <c r="R366" s="198">
        <f>Q366*H366</f>
        <v>0</v>
      </c>
      <c r="S366" s="198">
        <v>0</v>
      </c>
      <c r="T366" s="199">
        <f>S366*H366</f>
        <v>0</v>
      </c>
      <c r="U366" s="35"/>
      <c r="V366" s="35"/>
      <c r="W366" s="35"/>
      <c r="X366" s="35"/>
      <c r="Y366" s="35"/>
      <c r="Z366" s="35"/>
      <c r="AA366" s="35"/>
      <c r="AB366" s="35"/>
      <c r="AC366" s="35"/>
      <c r="AD366" s="35"/>
      <c r="AE366" s="35"/>
      <c r="AR366" s="200" t="s">
        <v>124</v>
      </c>
      <c r="AT366" s="200" t="s">
        <v>120</v>
      </c>
      <c r="AU366" s="200" t="s">
        <v>83</v>
      </c>
      <c r="AY366" s="18" t="s">
        <v>118</v>
      </c>
      <c r="BE366" s="201">
        <f>IF(N366="základní",J366,0)</f>
        <v>0</v>
      </c>
      <c r="BF366" s="201">
        <f>IF(N366="snížená",J366,0)</f>
        <v>0</v>
      </c>
      <c r="BG366" s="201">
        <f>IF(N366="zákl. přenesená",J366,0)</f>
        <v>0</v>
      </c>
      <c r="BH366" s="201">
        <f>IF(N366="sníž. přenesená",J366,0)</f>
        <v>0</v>
      </c>
      <c r="BI366" s="201">
        <f>IF(N366="nulová",J366,0)</f>
        <v>0</v>
      </c>
      <c r="BJ366" s="18" t="s">
        <v>77</v>
      </c>
      <c r="BK366" s="201">
        <f>ROUND(I366*H366,2)</f>
        <v>0</v>
      </c>
      <c r="BL366" s="18" t="s">
        <v>124</v>
      </c>
      <c r="BM366" s="200" t="s">
        <v>473</v>
      </c>
    </row>
    <row r="367" spans="1:65" s="12" customFormat="1" ht="22.9" customHeight="1">
      <c r="B367" s="172"/>
      <c r="C367" s="173"/>
      <c r="D367" s="174" t="s">
        <v>72</v>
      </c>
      <c r="E367" s="186" t="s">
        <v>474</v>
      </c>
      <c r="F367" s="186" t="s">
        <v>475</v>
      </c>
      <c r="G367" s="173"/>
      <c r="H367" s="173"/>
      <c r="I367" s="176"/>
      <c r="J367" s="187">
        <f>BK367</f>
        <v>0</v>
      </c>
      <c r="K367" s="173"/>
      <c r="L367" s="178"/>
      <c r="M367" s="179"/>
      <c r="N367" s="180"/>
      <c r="O367" s="180"/>
      <c r="P367" s="181">
        <f>SUM(P368:P372)</f>
        <v>0</v>
      </c>
      <c r="Q367" s="180"/>
      <c r="R367" s="181">
        <f>SUM(R368:R372)</f>
        <v>0</v>
      </c>
      <c r="S367" s="180"/>
      <c r="T367" s="182">
        <f>SUM(T368:T372)</f>
        <v>0</v>
      </c>
      <c r="AR367" s="183" t="s">
        <v>77</v>
      </c>
      <c r="AT367" s="184" t="s">
        <v>72</v>
      </c>
      <c r="AU367" s="184" t="s">
        <v>77</v>
      </c>
      <c r="AY367" s="183" t="s">
        <v>118</v>
      </c>
      <c r="BK367" s="185">
        <f>SUM(BK368:BK372)</f>
        <v>0</v>
      </c>
    </row>
    <row r="368" spans="1:65" s="2" customFormat="1" ht="16.5" customHeight="1">
      <c r="A368" s="35"/>
      <c r="B368" s="36"/>
      <c r="C368" s="188" t="s">
        <v>476</v>
      </c>
      <c r="D368" s="188" t="s">
        <v>120</v>
      </c>
      <c r="E368" s="189" t="s">
        <v>477</v>
      </c>
      <c r="F368" s="190" t="s">
        <v>478</v>
      </c>
      <c r="G368" s="191" t="s">
        <v>210</v>
      </c>
      <c r="H368" s="192">
        <v>1144</v>
      </c>
      <c r="I368" s="193"/>
      <c r="J368" s="194">
        <f>ROUND(I368*H368,2)</f>
        <v>0</v>
      </c>
      <c r="K368" s="195"/>
      <c r="L368" s="40"/>
      <c r="M368" s="196" t="s">
        <v>28</v>
      </c>
      <c r="N368" s="197" t="s">
        <v>44</v>
      </c>
      <c r="O368" s="65"/>
      <c r="P368" s="198">
        <f>O368*H368</f>
        <v>0</v>
      </c>
      <c r="Q368" s="198">
        <v>0</v>
      </c>
      <c r="R368" s="198">
        <f>Q368*H368</f>
        <v>0</v>
      </c>
      <c r="S368" s="198">
        <v>0</v>
      </c>
      <c r="T368" s="199">
        <f>S368*H368</f>
        <v>0</v>
      </c>
      <c r="U368" s="35"/>
      <c r="V368" s="35"/>
      <c r="W368" s="35"/>
      <c r="X368" s="35"/>
      <c r="Y368" s="35"/>
      <c r="Z368" s="35"/>
      <c r="AA368" s="35"/>
      <c r="AB368" s="35"/>
      <c r="AC368" s="35"/>
      <c r="AD368" s="35"/>
      <c r="AE368" s="35"/>
      <c r="AR368" s="200" t="s">
        <v>124</v>
      </c>
      <c r="AT368" s="200" t="s">
        <v>120</v>
      </c>
      <c r="AU368" s="200" t="s">
        <v>83</v>
      </c>
      <c r="AY368" s="18" t="s">
        <v>118</v>
      </c>
      <c r="BE368" s="201">
        <f>IF(N368="základní",J368,0)</f>
        <v>0</v>
      </c>
      <c r="BF368" s="201">
        <f>IF(N368="snížená",J368,0)</f>
        <v>0</v>
      </c>
      <c r="BG368" s="201">
        <f>IF(N368="zákl. přenesená",J368,0)</f>
        <v>0</v>
      </c>
      <c r="BH368" s="201">
        <f>IF(N368="sníž. přenesená",J368,0)</f>
        <v>0</v>
      </c>
      <c r="BI368" s="201">
        <f>IF(N368="nulová",J368,0)</f>
        <v>0</v>
      </c>
      <c r="BJ368" s="18" t="s">
        <v>77</v>
      </c>
      <c r="BK368" s="201">
        <f>ROUND(I368*H368,2)</f>
        <v>0</v>
      </c>
      <c r="BL368" s="18" t="s">
        <v>124</v>
      </c>
      <c r="BM368" s="200" t="s">
        <v>479</v>
      </c>
    </row>
    <row r="369" spans="1:65" s="14" customFormat="1" ht="11.25">
      <c r="B369" s="213"/>
      <c r="C369" s="214"/>
      <c r="D369" s="204" t="s">
        <v>126</v>
      </c>
      <c r="E369" s="215" t="s">
        <v>28</v>
      </c>
      <c r="F369" s="216" t="s">
        <v>480</v>
      </c>
      <c r="G369" s="214"/>
      <c r="H369" s="217">
        <v>1144</v>
      </c>
      <c r="I369" s="218"/>
      <c r="J369" s="214"/>
      <c r="K369" s="214"/>
      <c r="L369" s="219"/>
      <c r="M369" s="220"/>
      <c r="N369" s="221"/>
      <c r="O369" s="221"/>
      <c r="P369" s="221"/>
      <c r="Q369" s="221"/>
      <c r="R369" s="221"/>
      <c r="S369" s="221"/>
      <c r="T369" s="222"/>
      <c r="AT369" s="223" t="s">
        <v>126</v>
      </c>
      <c r="AU369" s="223" t="s">
        <v>83</v>
      </c>
      <c r="AV369" s="14" t="s">
        <v>83</v>
      </c>
      <c r="AW369" s="14" t="s">
        <v>35</v>
      </c>
      <c r="AX369" s="14" t="s">
        <v>77</v>
      </c>
      <c r="AY369" s="223" t="s">
        <v>118</v>
      </c>
    </row>
    <row r="370" spans="1:65" s="2" customFormat="1" ht="21.75" customHeight="1">
      <c r="A370" s="35"/>
      <c r="B370" s="36"/>
      <c r="C370" s="188" t="s">
        <v>481</v>
      </c>
      <c r="D370" s="188" t="s">
        <v>120</v>
      </c>
      <c r="E370" s="189" t="s">
        <v>482</v>
      </c>
      <c r="F370" s="190" t="s">
        <v>483</v>
      </c>
      <c r="G370" s="191" t="s">
        <v>210</v>
      </c>
      <c r="H370" s="192">
        <v>15</v>
      </c>
      <c r="I370" s="193"/>
      <c r="J370" s="194">
        <f>ROUND(I370*H370,2)</f>
        <v>0</v>
      </c>
      <c r="K370" s="195"/>
      <c r="L370" s="40"/>
      <c r="M370" s="196" t="s">
        <v>28</v>
      </c>
      <c r="N370" s="197" t="s">
        <v>44</v>
      </c>
      <c r="O370" s="65"/>
      <c r="P370" s="198">
        <f>O370*H370</f>
        <v>0</v>
      </c>
      <c r="Q370" s="198">
        <v>0</v>
      </c>
      <c r="R370" s="198">
        <f>Q370*H370</f>
        <v>0</v>
      </c>
      <c r="S370" s="198">
        <v>0</v>
      </c>
      <c r="T370" s="199">
        <f>S370*H370</f>
        <v>0</v>
      </c>
      <c r="U370" s="35"/>
      <c r="V370" s="35"/>
      <c r="W370" s="35"/>
      <c r="X370" s="35"/>
      <c r="Y370" s="35"/>
      <c r="Z370" s="35"/>
      <c r="AA370" s="35"/>
      <c r="AB370" s="35"/>
      <c r="AC370" s="35"/>
      <c r="AD370" s="35"/>
      <c r="AE370" s="35"/>
      <c r="AR370" s="200" t="s">
        <v>124</v>
      </c>
      <c r="AT370" s="200" t="s">
        <v>120</v>
      </c>
      <c r="AU370" s="200" t="s">
        <v>83</v>
      </c>
      <c r="AY370" s="18" t="s">
        <v>118</v>
      </c>
      <c r="BE370" s="201">
        <f>IF(N370="základní",J370,0)</f>
        <v>0</v>
      </c>
      <c r="BF370" s="201">
        <f>IF(N370="snížená",J370,0)</f>
        <v>0</v>
      </c>
      <c r="BG370" s="201">
        <f>IF(N370="zákl. přenesená",J370,0)</f>
        <v>0</v>
      </c>
      <c r="BH370" s="201">
        <f>IF(N370="sníž. přenesená",J370,0)</f>
        <v>0</v>
      </c>
      <c r="BI370" s="201">
        <f>IF(N370="nulová",J370,0)</f>
        <v>0</v>
      </c>
      <c r="BJ370" s="18" t="s">
        <v>77</v>
      </c>
      <c r="BK370" s="201">
        <f>ROUND(I370*H370,2)</f>
        <v>0</v>
      </c>
      <c r="BL370" s="18" t="s">
        <v>124</v>
      </c>
      <c r="BM370" s="200" t="s">
        <v>484</v>
      </c>
    </row>
    <row r="371" spans="1:65" s="2" customFormat="1" ht="29.25">
      <c r="A371" s="35"/>
      <c r="B371" s="36"/>
      <c r="C371" s="37"/>
      <c r="D371" s="204" t="s">
        <v>141</v>
      </c>
      <c r="E371" s="37"/>
      <c r="F371" s="224" t="s">
        <v>485</v>
      </c>
      <c r="G371" s="37"/>
      <c r="H371" s="37"/>
      <c r="I371" s="108"/>
      <c r="J371" s="37"/>
      <c r="K371" s="37"/>
      <c r="L371" s="40"/>
      <c r="M371" s="225"/>
      <c r="N371" s="226"/>
      <c r="O371" s="65"/>
      <c r="P371" s="65"/>
      <c r="Q371" s="65"/>
      <c r="R371" s="65"/>
      <c r="S371" s="65"/>
      <c r="T371" s="66"/>
      <c r="U371" s="35"/>
      <c r="V371" s="35"/>
      <c r="W371" s="35"/>
      <c r="X371" s="35"/>
      <c r="Y371" s="35"/>
      <c r="Z371" s="35"/>
      <c r="AA371" s="35"/>
      <c r="AB371" s="35"/>
      <c r="AC371" s="35"/>
      <c r="AD371" s="35"/>
      <c r="AE371" s="35"/>
      <c r="AT371" s="18" t="s">
        <v>141</v>
      </c>
      <c r="AU371" s="18" t="s">
        <v>83</v>
      </c>
    </row>
    <row r="372" spans="1:65" s="14" customFormat="1" ht="11.25">
      <c r="B372" s="213"/>
      <c r="C372" s="214"/>
      <c r="D372" s="204" t="s">
        <v>126</v>
      </c>
      <c r="E372" s="215" t="s">
        <v>28</v>
      </c>
      <c r="F372" s="216" t="s">
        <v>8</v>
      </c>
      <c r="G372" s="214"/>
      <c r="H372" s="217">
        <v>15</v>
      </c>
      <c r="I372" s="218"/>
      <c r="J372" s="214"/>
      <c r="K372" s="214"/>
      <c r="L372" s="219"/>
      <c r="M372" s="249"/>
      <c r="N372" s="250"/>
      <c r="O372" s="250"/>
      <c r="P372" s="250"/>
      <c r="Q372" s="250"/>
      <c r="R372" s="250"/>
      <c r="S372" s="250"/>
      <c r="T372" s="251"/>
      <c r="AT372" s="223" t="s">
        <v>126</v>
      </c>
      <c r="AU372" s="223" t="s">
        <v>83</v>
      </c>
      <c r="AV372" s="14" t="s">
        <v>83</v>
      </c>
      <c r="AW372" s="14" t="s">
        <v>35</v>
      </c>
      <c r="AX372" s="14" t="s">
        <v>77</v>
      </c>
      <c r="AY372" s="223" t="s">
        <v>118</v>
      </c>
    </row>
    <row r="373" spans="1:65" s="2" customFormat="1" ht="6.95" customHeight="1">
      <c r="A373" s="35"/>
      <c r="B373" s="48"/>
      <c r="C373" s="49"/>
      <c r="D373" s="49"/>
      <c r="E373" s="49"/>
      <c r="F373" s="49"/>
      <c r="G373" s="49"/>
      <c r="H373" s="49"/>
      <c r="I373" s="136"/>
      <c r="J373" s="49"/>
      <c r="K373" s="49"/>
      <c r="L373" s="40"/>
      <c r="M373" s="35"/>
      <c r="O373" s="35"/>
      <c r="P373" s="35"/>
      <c r="Q373" s="35"/>
      <c r="R373" s="35"/>
      <c r="S373" s="35"/>
      <c r="T373" s="35"/>
      <c r="U373" s="35"/>
      <c r="V373" s="35"/>
      <c r="W373" s="35"/>
      <c r="X373" s="35"/>
      <c r="Y373" s="35"/>
      <c r="Z373" s="35"/>
      <c r="AA373" s="35"/>
      <c r="AB373" s="35"/>
      <c r="AC373" s="35"/>
      <c r="AD373" s="35"/>
      <c r="AE373" s="35"/>
    </row>
  </sheetData>
  <sheetProtection algorithmName="SHA-512" hashValue="QJEFc9F2oULR7oWws9eqCAKJDNxWT6ARfp5qbq2I9xY0UNuo72I8i7ecYCsTYaYo1hWkuiVbE9cxbXf8Pyob4A==" saltValue="SZWMOavOV68xlaSX9NE+TQ7TcHtGam68gXOtM+8YubCU2qCyVdQBgPJWCoOKqSJIq2i4ltpeQYbdWQcbE0U2Nw==" spinCount="100000" sheet="1" objects="1" scenarios="1" formatColumns="0" formatRows="0" autoFilter="0"/>
  <autoFilter ref="C87:K372" xr:uid="{00000000-0009-0000-0000-000001000000}"/>
  <mergeCells count="9">
    <mergeCell ref="E50:H50"/>
    <mergeCell ref="E78:H78"/>
    <mergeCell ref="E80:H80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M93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" style="1" customWidth="1"/>
    <col min="8" max="8" width="11.5" style="1" customWidth="1"/>
    <col min="9" max="9" width="20.1640625" style="101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101"/>
      <c r="L2" s="374"/>
      <c r="M2" s="374"/>
      <c r="N2" s="374"/>
      <c r="O2" s="374"/>
      <c r="P2" s="374"/>
      <c r="Q2" s="374"/>
      <c r="R2" s="374"/>
      <c r="S2" s="374"/>
      <c r="T2" s="374"/>
      <c r="U2" s="374"/>
      <c r="V2" s="374"/>
      <c r="AT2" s="18" t="s">
        <v>86</v>
      </c>
    </row>
    <row r="3" spans="1:46" s="1" customFormat="1" ht="6.95" customHeight="1">
      <c r="B3" s="102"/>
      <c r="C3" s="103"/>
      <c r="D3" s="103"/>
      <c r="E3" s="103"/>
      <c r="F3" s="103"/>
      <c r="G3" s="103"/>
      <c r="H3" s="103"/>
      <c r="I3" s="104"/>
      <c r="J3" s="103"/>
      <c r="K3" s="103"/>
      <c r="L3" s="21"/>
      <c r="AT3" s="18" t="s">
        <v>83</v>
      </c>
    </row>
    <row r="4" spans="1:46" s="1" customFormat="1" ht="24.95" customHeight="1">
      <c r="B4" s="21"/>
      <c r="D4" s="105" t="s">
        <v>87</v>
      </c>
      <c r="I4" s="101"/>
      <c r="L4" s="21"/>
      <c r="M4" s="106" t="s">
        <v>10</v>
      </c>
      <c r="AT4" s="18" t="s">
        <v>4</v>
      </c>
    </row>
    <row r="5" spans="1:46" s="1" customFormat="1" ht="6.95" customHeight="1">
      <c r="B5" s="21"/>
      <c r="I5" s="101"/>
      <c r="L5" s="21"/>
    </row>
    <row r="6" spans="1:46" s="1" customFormat="1" ht="12" customHeight="1">
      <c r="B6" s="21"/>
      <c r="D6" s="107" t="s">
        <v>16</v>
      </c>
      <c r="I6" s="101"/>
      <c r="L6" s="21"/>
    </row>
    <row r="7" spans="1:46" s="1" customFormat="1" ht="16.5" customHeight="1">
      <c r="B7" s="21"/>
      <c r="E7" s="375" t="str">
        <f>'Rekapitulace stavby'!K6</f>
        <v>IO 101 POLNÍ CESTA DO SADU</v>
      </c>
      <c r="F7" s="376"/>
      <c r="G7" s="376"/>
      <c r="H7" s="376"/>
      <c r="I7" s="101"/>
      <c r="L7" s="21"/>
    </row>
    <row r="8" spans="1:46" s="2" customFormat="1" ht="12" customHeight="1">
      <c r="A8" s="35"/>
      <c r="B8" s="40"/>
      <c r="C8" s="35"/>
      <c r="D8" s="107" t="s">
        <v>88</v>
      </c>
      <c r="E8" s="35"/>
      <c r="F8" s="35"/>
      <c r="G8" s="35"/>
      <c r="H8" s="35"/>
      <c r="I8" s="108"/>
      <c r="J8" s="35"/>
      <c r="K8" s="35"/>
      <c r="L8" s="109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6.5" customHeight="1">
      <c r="A9" s="35"/>
      <c r="B9" s="40"/>
      <c r="C9" s="35"/>
      <c r="D9" s="35"/>
      <c r="E9" s="377" t="s">
        <v>486</v>
      </c>
      <c r="F9" s="378"/>
      <c r="G9" s="378"/>
      <c r="H9" s="378"/>
      <c r="I9" s="108"/>
      <c r="J9" s="35"/>
      <c r="K9" s="35"/>
      <c r="L9" s="109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1.25">
      <c r="A10" s="35"/>
      <c r="B10" s="40"/>
      <c r="C10" s="35"/>
      <c r="D10" s="35"/>
      <c r="E10" s="35"/>
      <c r="F10" s="35"/>
      <c r="G10" s="35"/>
      <c r="H10" s="35"/>
      <c r="I10" s="108"/>
      <c r="J10" s="35"/>
      <c r="K10" s="35"/>
      <c r="L10" s="109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07" t="s">
        <v>18</v>
      </c>
      <c r="E11" s="35"/>
      <c r="F11" s="110" t="s">
        <v>19</v>
      </c>
      <c r="G11" s="35"/>
      <c r="H11" s="35"/>
      <c r="I11" s="111" t="s">
        <v>20</v>
      </c>
      <c r="J11" s="110" t="s">
        <v>28</v>
      </c>
      <c r="K11" s="35"/>
      <c r="L11" s="109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07" t="s">
        <v>22</v>
      </c>
      <c r="E12" s="35"/>
      <c r="F12" s="110" t="s">
        <v>23</v>
      </c>
      <c r="G12" s="35"/>
      <c r="H12" s="35"/>
      <c r="I12" s="111" t="s">
        <v>24</v>
      </c>
      <c r="J12" s="112" t="str">
        <f>'Rekapitulace stavby'!AN8</f>
        <v>22. 3. 2018</v>
      </c>
      <c r="K12" s="35"/>
      <c r="L12" s="109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" customHeight="1">
      <c r="A13" s="35"/>
      <c r="B13" s="40"/>
      <c r="C13" s="35"/>
      <c r="D13" s="35"/>
      <c r="E13" s="35"/>
      <c r="F13" s="35"/>
      <c r="G13" s="35"/>
      <c r="H13" s="35"/>
      <c r="I13" s="108"/>
      <c r="J13" s="35"/>
      <c r="K13" s="35"/>
      <c r="L13" s="109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07" t="s">
        <v>26</v>
      </c>
      <c r="E14" s="35"/>
      <c r="F14" s="35"/>
      <c r="G14" s="35"/>
      <c r="H14" s="35"/>
      <c r="I14" s="111" t="s">
        <v>27</v>
      </c>
      <c r="J14" s="110" t="s">
        <v>28</v>
      </c>
      <c r="K14" s="35"/>
      <c r="L14" s="109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10" t="s">
        <v>29</v>
      </c>
      <c r="F15" s="35"/>
      <c r="G15" s="35"/>
      <c r="H15" s="35"/>
      <c r="I15" s="111" t="s">
        <v>30</v>
      </c>
      <c r="J15" s="110" t="s">
        <v>28</v>
      </c>
      <c r="K15" s="35"/>
      <c r="L15" s="109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5" customHeight="1">
      <c r="A16" s="35"/>
      <c r="B16" s="40"/>
      <c r="C16" s="35"/>
      <c r="D16" s="35"/>
      <c r="E16" s="35"/>
      <c r="F16" s="35"/>
      <c r="G16" s="35"/>
      <c r="H16" s="35"/>
      <c r="I16" s="108"/>
      <c r="J16" s="35"/>
      <c r="K16" s="35"/>
      <c r="L16" s="109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07" t="s">
        <v>31</v>
      </c>
      <c r="E17" s="35"/>
      <c r="F17" s="35"/>
      <c r="G17" s="35"/>
      <c r="H17" s="35"/>
      <c r="I17" s="111" t="s">
        <v>27</v>
      </c>
      <c r="J17" s="31" t="str">
        <f>'Rekapitulace stavby'!AN13</f>
        <v>Vyplň údaj</v>
      </c>
      <c r="K17" s="35"/>
      <c r="L17" s="109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79" t="str">
        <f>'Rekapitulace stavby'!E14</f>
        <v>Vyplň údaj</v>
      </c>
      <c r="F18" s="380"/>
      <c r="G18" s="380"/>
      <c r="H18" s="380"/>
      <c r="I18" s="111" t="s">
        <v>30</v>
      </c>
      <c r="J18" s="31" t="str">
        <f>'Rekapitulace stavby'!AN14</f>
        <v>Vyplň údaj</v>
      </c>
      <c r="K18" s="35"/>
      <c r="L18" s="109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40"/>
      <c r="C19" s="35"/>
      <c r="D19" s="35"/>
      <c r="E19" s="35"/>
      <c r="F19" s="35"/>
      <c r="G19" s="35"/>
      <c r="H19" s="35"/>
      <c r="I19" s="108"/>
      <c r="J19" s="35"/>
      <c r="K19" s="35"/>
      <c r="L19" s="109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07" t="s">
        <v>33</v>
      </c>
      <c r="E20" s="35"/>
      <c r="F20" s="35"/>
      <c r="G20" s="35"/>
      <c r="H20" s="35"/>
      <c r="I20" s="111" t="s">
        <v>27</v>
      </c>
      <c r="J20" s="110" t="s">
        <v>28</v>
      </c>
      <c r="K20" s="35"/>
      <c r="L20" s="109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10" t="s">
        <v>34</v>
      </c>
      <c r="F21" s="35"/>
      <c r="G21" s="35"/>
      <c r="H21" s="35"/>
      <c r="I21" s="111" t="s">
        <v>30</v>
      </c>
      <c r="J21" s="110" t="s">
        <v>28</v>
      </c>
      <c r="K21" s="35"/>
      <c r="L21" s="109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40"/>
      <c r="C22" s="35"/>
      <c r="D22" s="35"/>
      <c r="E22" s="35"/>
      <c r="F22" s="35"/>
      <c r="G22" s="35"/>
      <c r="H22" s="35"/>
      <c r="I22" s="108"/>
      <c r="J22" s="35"/>
      <c r="K22" s="35"/>
      <c r="L22" s="109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07" t="s">
        <v>36</v>
      </c>
      <c r="E23" s="35"/>
      <c r="F23" s="35"/>
      <c r="G23" s="35"/>
      <c r="H23" s="35"/>
      <c r="I23" s="111" t="s">
        <v>27</v>
      </c>
      <c r="J23" s="110" t="s">
        <v>28</v>
      </c>
      <c r="K23" s="35"/>
      <c r="L23" s="109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10" t="s">
        <v>34</v>
      </c>
      <c r="F24" s="35"/>
      <c r="G24" s="35"/>
      <c r="H24" s="35"/>
      <c r="I24" s="111" t="s">
        <v>30</v>
      </c>
      <c r="J24" s="110" t="s">
        <v>28</v>
      </c>
      <c r="K24" s="35"/>
      <c r="L24" s="109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40"/>
      <c r="C25" s="35"/>
      <c r="D25" s="35"/>
      <c r="E25" s="35"/>
      <c r="F25" s="35"/>
      <c r="G25" s="35"/>
      <c r="H25" s="35"/>
      <c r="I25" s="108"/>
      <c r="J25" s="35"/>
      <c r="K25" s="35"/>
      <c r="L25" s="109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07" t="s">
        <v>37</v>
      </c>
      <c r="E26" s="35"/>
      <c r="F26" s="35"/>
      <c r="G26" s="35"/>
      <c r="H26" s="35"/>
      <c r="I26" s="108"/>
      <c r="J26" s="35"/>
      <c r="K26" s="35"/>
      <c r="L26" s="109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47.25" customHeight="1">
      <c r="A27" s="113"/>
      <c r="B27" s="114"/>
      <c r="C27" s="113"/>
      <c r="D27" s="113"/>
      <c r="E27" s="381" t="s">
        <v>38</v>
      </c>
      <c r="F27" s="381"/>
      <c r="G27" s="381"/>
      <c r="H27" s="381"/>
      <c r="I27" s="115"/>
      <c r="J27" s="113"/>
      <c r="K27" s="113"/>
      <c r="L27" s="116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</row>
    <row r="28" spans="1:31" s="2" customFormat="1" ht="6.95" customHeight="1">
      <c r="A28" s="35"/>
      <c r="B28" s="40"/>
      <c r="C28" s="35"/>
      <c r="D28" s="35"/>
      <c r="E28" s="35"/>
      <c r="F28" s="35"/>
      <c r="G28" s="35"/>
      <c r="H28" s="35"/>
      <c r="I28" s="108"/>
      <c r="J28" s="35"/>
      <c r="K28" s="35"/>
      <c r="L28" s="109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117"/>
      <c r="E29" s="117"/>
      <c r="F29" s="117"/>
      <c r="G29" s="117"/>
      <c r="H29" s="117"/>
      <c r="I29" s="118"/>
      <c r="J29" s="117"/>
      <c r="K29" s="117"/>
      <c r="L29" s="109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19" t="s">
        <v>39</v>
      </c>
      <c r="E30" s="35"/>
      <c r="F30" s="35"/>
      <c r="G30" s="35"/>
      <c r="H30" s="35"/>
      <c r="I30" s="108"/>
      <c r="J30" s="120">
        <f>ROUND(J81, 2)</f>
        <v>0</v>
      </c>
      <c r="K30" s="35"/>
      <c r="L30" s="109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17"/>
      <c r="E31" s="117"/>
      <c r="F31" s="117"/>
      <c r="G31" s="117"/>
      <c r="H31" s="117"/>
      <c r="I31" s="118"/>
      <c r="J31" s="117"/>
      <c r="K31" s="117"/>
      <c r="L31" s="109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35"/>
      <c r="B32" s="40"/>
      <c r="C32" s="35"/>
      <c r="D32" s="35"/>
      <c r="E32" s="35"/>
      <c r="F32" s="121" t="s">
        <v>41</v>
      </c>
      <c r="G32" s="35"/>
      <c r="H32" s="35"/>
      <c r="I32" s="122" t="s">
        <v>40</v>
      </c>
      <c r="J32" s="121" t="s">
        <v>42</v>
      </c>
      <c r="K32" s="35"/>
      <c r="L32" s="109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5" customHeight="1">
      <c r="A33" s="35"/>
      <c r="B33" s="40"/>
      <c r="C33" s="35"/>
      <c r="D33" s="123" t="s">
        <v>43</v>
      </c>
      <c r="E33" s="107" t="s">
        <v>44</v>
      </c>
      <c r="F33" s="124">
        <f>ROUND((SUM(BE81:BE92)),  2)</f>
        <v>0</v>
      </c>
      <c r="G33" s="35"/>
      <c r="H33" s="35"/>
      <c r="I33" s="125">
        <v>0.21</v>
      </c>
      <c r="J33" s="124">
        <f>ROUND(((SUM(BE81:BE92))*I33),  2)</f>
        <v>0</v>
      </c>
      <c r="K33" s="35"/>
      <c r="L33" s="109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107" t="s">
        <v>45</v>
      </c>
      <c r="F34" s="124">
        <f>ROUND((SUM(BF81:BF92)),  2)</f>
        <v>0</v>
      </c>
      <c r="G34" s="35"/>
      <c r="H34" s="35"/>
      <c r="I34" s="125">
        <v>0.15</v>
      </c>
      <c r="J34" s="124">
        <f>ROUND(((SUM(BF81:BF92))*I34),  2)</f>
        <v>0</v>
      </c>
      <c r="K34" s="35"/>
      <c r="L34" s="109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hidden="1" customHeight="1">
      <c r="A35" s="35"/>
      <c r="B35" s="40"/>
      <c r="C35" s="35"/>
      <c r="D35" s="35"/>
      <c r="E35" s="107" t="s">
        <v>46</v>
      </c>
      <c r="F35" s="124">
        <f>ROUND((SUM(BG81:BG92)),  2)</f>
        <v>0</v>
      </c>
      <c r="G35" s="35"/>
      <c r="H35" s="35"/>
      <c r="I35" s="125">
        <v>0.21</v>
      </c>
      <c r="J35" s="124">
        <f>0</f>
        <v>0</v>
      </c>
      <c r="K35" s="35"/>
      <c r="L35" s="109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hidden="1" customHeight="1">
      <c r="A36" s="35"/>
      <c r="B36" s="40"/>
      <c r="C36" s="35"/>
      <c r="D36" s="35"/>
      <c r="E36" s="107" t="s">
        <v>47</v>
      </c>
      <c r="F36" s="124">
        <f>ROUND((SUM(BH81:BH92)),  2)</f>
        <v>0</v>
      </c>
      <c r="G36" s="35"/>
      <c r="H36" s="35"/>
      <c r="I36" s="125">
        <v>0.15</v>
      </c>
      <c r="J36" s="124">
        <f>0</f>
        <v>0</v>
      </c>
      <c r="K36" s="35"/>
      <c r="L36" s="109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07" t="s">
        <v>48</v>
      </c>
      <c r="F37" s="124">
        <f>ROUND((SUM(BI81:BI92)),  2)</f>
        <v>0</v>
      </c>
      <c r="G37" s="35"/>
      <c r="H37" s="35"/>
      <c r="I37" s="125">
        <v>0</v>
      </c>
      <c r="J37" s="124">
        <f>0</f>
        <v>0</v>
      </c>
      <c r="K37" s="35"/>
      <c r="L37" s="109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5" customHeight="1">
      <c r="A38" s="35"/>
      <c r="B38" s="40"/>
      <c r="C38" s="35"/>
      <c r="D38" s="35"/>
      <c r="E38" s="35"/>
      <c r="F38" s="35"/>
      <c r="G38" s="35"/>
      <c r="H38" s="35"/>
      <c r="I38" s="108"/>
      <c r="J38" s="35"/>
      <c r="K38" s="35"/>
      <c r="L38" s="109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26"/>
      <c r="D39" s="127" t="s">
        <v>49</v>
      </c>
      <c r="E39" s="128"/>
      <c r="F39" s="128"/>
      <c r="G39" s="129" t="s">
        <v>50</v>
      </c>
      <c r="H39" s="130" t="s">
        <v>51</v>
      </c>
      <c r="I39" s="131"/>
      <c r="J39" s="132">
        <f>SUM(J30:J37)</f>
        <v>0</v>
      </c>
      <c r="K39" s="133"/>
      <c r="L39" s="109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customHeight="1">
      <c r="A40" s="35"/>
      <c r="B40" s="134"/>
      <c r="C40" s="135"/>
      <c r="D40" s="135"/>
      <c r="E40" s="135"/>
      <c r="F40" s="135"/>
      <c r="G40" s="135"/>
      <c r="H40" s="135"/>
      <c r="I40" s="136"/>
      <c r="J40" s="135"/>
      <c r="K40" s="135"/>
      <c r="L40" s="109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4" spans="1:31" s="2" customFormat="1" ht="6.95" customHeight="1">
      <c r="A44" s="35"/>
      <c r="B44" s="137"/>
      <c r="C44" s="138"/>
      <c r="D44" s="138"/>
      <c r="E44" s="138"/>
      <c r="F44" s="138"/>
      <c r="G44" s="138"/>
      <c r="H44" s="138"/>
      <c r="I44" s="139"/>
      <c r="J44" s="138"/>
      <c r="K44" s="138"/>
      <c r="L44" s="109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s="2" customFormat="1" ht="24.95" customHeight="1">
      <c r="A45" s="35"/>
      <c r="B45" s="36"/>
      <c r="C45" s="24" t="s">
        <v>90</v>
      </c>
      <c r="D45" s="37"/>
      <c r="E45" s="37"/>
      <c r="F45" s="37"/>
      <c r="G45" s="37"/>
      <c r="H45" s="37"/>
      <c r="I45" s="108"/>
      <c r="J45" s="37"/>
      <c r="K45" s="37"/>
      <c r="L45" s="109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</row>
    <row r="46" spans="1:31" s="2" customFormat="1" ht="6.95" customHeight="1">
      <c r="A46" s="35"/>
      <c r="B46" s="36"/>
      <c r="C46" s="37"/>
      <c r="D46" s="37"/>
      <c r="E46" s="37"/>
      <c r="F46" s="37"/>
      <c r="G46" s="37"/>
      <c r="H46" s="37"/>
      <c r="I46" s="108"/>
      <c r="J46" s="37"/>
      <c r="K46" s="37"/>
      <c r="L46" s="109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</row>
    <row r="47" spans="1:31" s="2" customFormat="1" ht="12" customHeight="1">
      <c r="A47" s="35"/>
      <c r="B47" s="36"/>
      <c r="C47" s="30" t="s">
        <v>16</v>
      </c>
      <c r="D47" s="37"/>
      <c r="E47" s="37"/>
      <c r="F47" s="37"/>
      <c r="G47" s="37"/>
      <c r="H47" s="37"/>
      <c r="I47" s="108"/>
      <c r="J47" s="37"/>
      <c r="K47" s="37"/>
      <c r="L47" s="109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</row>
    <row r="48" spans="1:31" s="2" customFormat="1" ht="16.5" customHeight="1">
      <c r="A48" s="35"/>
      <c r="B48" s="36"/>
      <c r="C48" s="37"/>
      <c r="D48" s="37"/>
      <c r="E48" s="382" t="str">
        <f>E7</f>
        <v>IO 101 POLNÍ CESTA DO SADU</v>
      </c>
      <c r="F48" s="383"/>
      <c r="G48" s="383"/>
      <c r="H48" s="383"/>
      <c r="I48" s="108"/>
      <c r="J48" s="37"/>
      <c r="K48" s="37"/>
      <c r="L48" s="109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</row>
    <row r="49" spans="1:47" s="2" customFormat="1" ht="12" customHeight="1">
      <c r="A49" s="35"/>
      <c r="B49" s="36"/>
      <c r="C49" s="30" t="s">
        <v>88</v>
      </c>
      <c r="D49" s="37"/>
      <c r="E49" s="37"/>
      <c r="F49" s="37"/>
      <c r="G49" s="37"/>
      <c r="H49" s="37"/>
      <c r="I49" s="108"/>
      <c r="J49" s="37"/>
      <c r="K49" s="37"/>
      <c r="L49" s="109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</row>
    <row r="50" spans="1:47" s="2" customFormat="1" ht="16.5" customHeight="1">
      <c r="A50" s="35"/>
      <c r="B50" s="36"/>
      <c r="C50" s="37"/>
      <c r="D50" s="37"/>
      <c r="E50" s="354" t="str">
        <f>E9</f>
        <v>NUS - Ostatní náklady</v>
      </c>
      <c r="F50" s="384"/>
      <c r="G50" s="384"/>
      <c r="H50" s="384"/>
      <c r="I50" s="108"/>
      <c r="J50" s="37"/>
      <c r="K50" s="37"/>
      <c r="L50" s="109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</row>
    <row r="51" spans="1:47" s="2" customFormat="1" ht="6.95" customHeight="1">
      <c r="A51" s="35"/>
      <c r="B51" s="36"/>
      <c r="C51" s="37"/>
      <c r="D51" s="37"/>
      <c r="E51" s="37"/>
      <c r="F51" s="37"/>
      <c r="G51" s="37"/>
      <c r="H51" s="37"/>
      <c r="I51" s="108"/>
      <c r="J51" s="37"/>
      <c r="K51" s="37"/>
      <c r="L51" s="109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</row>
    <row r="52" spans="1:47" s="2" customFormat="1" ht="12" customHeight="1">
      <c r="A52" s="35"/>
      <c r="B52" s="36"/>
      <c r="C52" s="30" t="s">
        <v>22</v>
      </c>
      <c r="D52" s="37"/>
      <c r="E52" s="37"/>
      <c r="F52" s="28" t="str">
        <f>F12</f>
        <v>Synkov-Slemeno</v>
      </c>
      <c r="G52" s="37"/>
      <c r="H52" s="37"/>
      <c r="I52" s="111" t="s">
        <v>24</v>
      </c>
      <c r="J52" s="60" t="str">
        <f>IF(J12="","",J12)</f>
        <v>22. 3. 2018</v>
      </c>
      <c r="K52" s="37"/>
      <c r="L52" s="109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</row>
    <row r="53" spans="1:47" s="2" customFormat="1" ht="6.95" customHeight="1">
      <c r="A53" s="35"/>
      <c r="B53" s="36"/>
      <c r="C53" s="37"/>
      <c r="D53" s="37"/>
      <c r="E53" s="37"/>
      <c r="F53" s="37"/>
      <c r="G53" s="37"/>
      <c r="H53" s="37"/>
      <c r="I53" s="108"/>
      <c r="J53" s="37"/>
      <c r="K53" s="37"/>
      <c r="L53" s="109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</row>
    <row r="54" spans="1:47" s="2" customFormat="1" ht="15.2" customHeight="1">
      <c r="A54" s="35"/>
      <c r="B54" s="36"/>
      <c r="C54" s="30" t="s">
        <v>26</v>
      </c>
      <c r="D54" s="37"/>
      <c r="E54" s="37"/>
      <c r="F54" s="28" t="str">
        <f>E15</f>
        <v>Obec Synkov-Slemeno</v>
      </c>
      <c r="G54" s="37"/>
      <c r="H54" s="37"/>
      <c r="I54" s="111" t="s">
        <v>33</v>
      </c>
      <c r="J54" s="33" t="str">
        <f>E21</f>
        <v>Jan Navrátil</v>
      </c>
      <c r="K54" s="37"/>
      <c r="L54" s="109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</row>
    <row r="55" spans="1:47" s="2" customFormat="1" ht="15.2" customHeight="1">
      <c r="A55" s="35"/>
      <c r="B55" s="36"/>
      <c r="C55" s="30" t="s">
        <v>31</v>
      </c>
      <c r="D55" s="37"/>
      <c r="E55" s="37"/>
      <c r="F55" s="28" t="str">
        <f>IF(E18="","",E18)</f>
        <v>Vyplň údaj</v>
      </c>
      <c r="G55" s="37"/>
      <c r="H55" s="37"/>
      <c r="I55" s="111" t="s">
        <v>36</v>
      </c>
      <c r="J55" s="33" t="str">
        <f>E24</f>
        <v>Jan Navrátil</v>
      </c>
      <c r="K55" s="37"/>
      <c r="L55" s="109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</row>
    <row r="56" spans="1:47" s="2" customFormat="1" ht="10.35" customHeight="1">
      <c r="A56" s="35"/>
      <c r="B56" s="36"/>
      <c r="C56" s="37"/>
      <c r="D56" s="37"/>
      <c r="E56" s="37"/>
      <c r="F56" s="37"/>
      <c r="G56" s="37"/>
      <c r="H56" s="37"/>
      <c r="I56" s="108"/>
      <c r="J56" s="37"/>
      <c r="K56" s="37"/>
      <c r="L56" s="109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</row>
    <row r="57" spans="1:47" s="2" customFormat="1" ht="29.25" customHeight="1">
      <c r="A57" s="35"/>
      <c r="B57" s="36"/>
      <c r="C57" s="140" t="s">
        <v>91</v>
      </c>
      <c r="D57" s="141"/>
      <c r="E57" s="141"/>
      <c r="F57" s="141"/>
      <c r="G57" s="141"/>
      <c r="H57" s="141"/>
      <c r="I57" s="142"/>
      <c r="J57" s="143" t="s">
        <v>92</v>
      </c>
      <c r="K57" s="141"/>
      <c r="L57" s="109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</row>
    <row r="58" spans="1:47" s="2" customFormat="1" ht="10.35" customHeight="1">
      <c r="A58" s="35"/>
      <c r="B58" s="36"/>
      <c r="C58" s="37"/>
      <c r="D58" s="37"/>
      <c r="E58" s="37"/>
      <c r="F58" s="37"/>
      <c r="G58" s="37"/>
      <c r="H58" s="37"/>
      <c r="I58" s="108"/>
      <c r="J58" s="37"/>
      <c r="K58" s="37"/>
      <c r="L58" s="109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</row>
    <row r="59" spans="1:47" s="2" customFormat="1" ht="22.9" customHeight="1">
      <c r="A59" s="35"/>
      <c r="B59" s="36"/>
      <c r="C59" s="144" t="s">
        <v>71</v>
      </c>
      <c r="D59" s="37"/>
      <c r="E59" s="37"/>
      <c r="F59" s="37"/>
      <c r="G59" s="37"/>
      <c r="H59" s="37"/>
      <c r="I59" s="108"/>
      <c r="J59" s="78">
        <f>J81</f>
        <v>0</v>
      </c>
      <c r="K59" s="37"/>
      <c r="L59" s="109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U59" s="18" t="s">
        <v>93</v>
      </c>
    </row>
    <row r="60" spans="1:47" s="9" customFormat="1" ht="24.95" customHeight="1">
      <c r="B60" s="145"/>
      <c r="C60" s="146"/>
      <c r="D60" s="147" t="s">
        <v>487</v>
      </c>
      <c r="E60" s="148"/>
      <c r="F60" s="148"/>
      <c r="G60" s="148"/>
      <c r="H60" s="148"/>
      <c r="I60" s="149"/>
      <c r="J60" s="150">
        <f>J82</f>
        <v>0</v>
      </c>
      <c r="K60" s="146"/>
      <c r="L60" s="151"/>
    </row>
    <row r="61" spans="1:47" s="10" customFormat="1" ht="19.899999999999999" customHeight="1">
      <c r="B61" s="152"/>
      <c r="C61" s="153"/>
      <c r="D61" s="154" t="s">
        <v>488</v>
      </c>
      <c r="E61" s="155"/>
      <c r="F61" s="155"/>
      <c r="G61" s="155"/>
      <c r="H61" s="155"/>
      <c r="I61" s="156"/>
      <c r="J61" s="157">
        <f>J91</f>
        <v>0</v>
      </c>
      <c r="K61" s="153"/>
      <c r="L61" s="158"/>
    </row>
    <row r="62" spans="1:47" s="2" customFormat="1" ht="21.75" customHeight="1">
      <c r="A62" s="35"/>
      <c r="B62" s="36"/>
      <c r="C62" s="37"/>
      <c r="D62" s="37"/>
      <c r="E62" s="37"/>
      <c r="F62" s="37"/>
      <c r="G62" s="37"/>
      <c r="H62" s="37"/>
      <c r="I62" s="108"/>
      <c r="J62" s="37"/>
      <c r="K62" s="37"/>
      <c r="L62" s="109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</row>
    <row r="63" spans="1:47" s="2" customFormat="1" ht="6.95" customHeight="1">
      <c r="A63" s="35"/>
      <c r="B63" s="48"/>
      <c r="C63" s="49"/>
      <c r="D63" s="49"/>
      <c r="E63" s="49"/>
      <c r="F63" s="49"/>
      <c r="G63" s="49"/>
      <c r="H63" s="49"/>
      <c r="I63" s="136"/>
      <c r="J63" s="49"/>
      <c r="K63" s="49"/>
      <c r="L63" s="109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</row>
    <row r="67" spans="1:31" s="2" customFormat="1" ht="6.95" customHeight="1">
      <c r="A67" s="35"/>
      <c r="B67" s="50"/>
      <c r="C67" s="51"/>
      <c r="D67" s="51"/>
      <c r="E67" s="51"/>
      <c r="F67" s="51"/>
      <c r="G67" s="51"/>
      <c r="H67" s="51"/>
      <c r="I67" s="139"/>
      <c r="J67" s="51"/>
      <c r="K67" s="51"/>
      <c r="L67" s="109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</row>
    <row r="68" spans="1:31" s="2" customFormat="1" ht="24.95" customHeight="1">
      <c r="A68" s="35"/>
      <c r="B68" s="36"/>
      <c r="C68" s="24" t="s">
        <v>103</v>
      </c>
      <c r="D68" s="37"/>
      <c r="E68" s="37"/>
      <c r="F68" s="37"/>
      <c r="G68" s="37"/>
      <c r="H68" s="37"/>
      <c r="I68" s="108"/>
      <c r="J68" s="37"/>
      <c r="K68" s="37"/>
      <c r="L68" s="109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</row>
    <row r="69" spans="1:31" s="2" customFormat="1" ht="6.95" customHeight="1">
      <c r="A69" s="35"/>
      <c r="B69" s="36"/>
      <c r="C69" s="37"/>
      <c r="D69" s="37"/>
      <c r="E69" s="37"/>
      <c r="F69" s="37"/>
      <c r="G69" s="37"/>
      <c r="H69" s="37"/>
      <c r="I69" s="108"/>
      <c r="J69" s="37"/>
      <c r="K69" s="37"/>
      <c r="L69" s="109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</row>
    <row r="70" spans="1:31" s="2" customFormat="1" ht="12" customHeight="1">
      <c r="A70" s="35"/>
      <c r="B70" s="36"/>
      <c r="C70" s="30" t="s">
        <v>16</v>
      </c>
      <c r="D70" s="37"/>
      <c r="E70" s="37"/>
      <c r="F70" s="37"/>
      <c r="G70" s="37"/>
      <c r="H70" s="37"/>
      <c r="I70" s="108"/>
      <c r="J70" s="37"/>
      <c r="K70" s="37"/>
      <c r="L70" s="109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</row>
    <row r="71" spans="1:31" s="2" customFormat="1" ht="16.5" customHeight="1">
      <c r="A71" s="35"/>
      <c r="B71" s="36"/>
      <c r="C71" s="37"/>
      <c r="D71" s="37"/>
      <c r="E71" s="382" t="str">
        <f>E7</f>
        <v>IO 101 POLNÍ CESTA DO SADU</v>
      </c>
      <c r="F71" s="383"/>
      <c r="G71" s="383"/>
      <c r="H71" s="383"/>
      <c r="I71" s="108"/>
      <c r="J71" s="37"/>
      <c r="K71" s="37"/>
      <c r="L71" s="109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</row>
    <row r="72" spans="1:31" s="2" customFormat="1" ht="12" customHeight="1">
      <c r="A72" s="35"/>
      <c r="B72" s="36"/>
      <c r="C72" s="30" t="s">
        <v>88</v>
      </c>
      <c r="D72" s="37"/>
      <c r="E72" s="37"/>
      <c r="F72" s="37"/>
      <c r="G72" s="37"/>
      <c r="H72" s="37"/>
      <c r="I72" s="108"/>
      <c r="J72" s="37"/>
      <c r="K72" s="37"/>
      <c r="L72" s="109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</row>
    <row r="73" spans="1:31" s="2" customFormat="1" ht="16.5" customHeight="1">
      <c r="A73" s="35"/>
      <c r="B73" s="36"/>
      <c r="C73" s="37"/>
      <c r="D73" s="37"/>
      <c r="E73" s="354" t="str">
        <f>E9</f>
        <v>NUS - Ostatní náklady</v>
      </c>
      <c r="F73" s="384"/>
      <c r="G73" s="384"/>
      <c r="H73" s="384"/>
      <c r="I73" s="108"/>
      <c r="J73" s="37"/>
      <c r="K73" s="37"/>
      <c r="L73" s="109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</row>
    <row r="74" spans="1:31" s="2" customFormat="1" ht="6.95" customHeight="1">
      <c r="A74" s="35"/>
      <c r="B74" s="36"/>
      <c r="C74" s="37"/>
      <c r="D74" s="37"/>
      <c r="E74" s="37"/>
      <c r="F74" s="37"/>
      <c r="G74" s="37"/>
      <c r="H74" s="37"/>
      <c r="I74" s="108"/>
      <c r="J74" s="37"/>
      <c r="K74" s="37"/>
      <c r="L74" s="109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</row>
    <row r="75" spans="1:31" s="2" customFormat="1" ht="12" customHeight="1">
      <c r="A75" s="35"/>
      <c r="B75" s="36"/>
      <c r="C75" s="30" t="s">
        <v>22</v>
      </c>
      <c r="D75" s="37"/>
      <c r="E75" s="37"/>
      <c r="F75" s="28" t="str">
        <f>F12</f>
        <v>Synkov-Slemeno</v>
      </c>
      <c r="G75" s="37"/>
      <c r="H75" s="37"/>
      <c r="I75" s="111" t="s">
        <v>24</v>
      </c>
      <c r="J75" s="60" t="str">
        <f>IF(J12="","",J12)</f>
        <v>22. 3. 2018</v>
      </c>
      <c r="K75" s="37"/>
      <c r="L75" s="109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</row>
    <row r="76" spans="1:31" s="2" customFormat="1" ht="6.95" customHeight="1">
      <c r="A76" s="35"/>
      <c r="B76" s="36"/>
      <c r="C76" s="37"/>
      <c r="D76" s="37"/>
      <c r="E76" s="37"/>
      <c r="F76" s="37"/>
      <c r="G76" s="37"/>
      <c r="H76" s="37"/>
      <c r="I76" s="108"/>
      <c r="J76" s="37"/>
      <c r="K76" s="37"/>
      <c r="L76" s="109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5.2" customHeight="1">
      <c r="A77" s="35"/>
      <c r="B77" s="36"/>
      <c r="C77" s="30" t="s">
        <v>26</v>
      </c>
      <c r="D77" s="37"/>
      <c r="E77" s="37"/>
      <c r="F77" s="28" t="str">
        <f>E15</f>
        <v>Obec Synkov-Slemeno</v>
      </c>
      <c r="G77" s="37"/>
      <c r="H77" s="37"/>
      <c r="I77" s="111" t="s">
        <v>33</v>
      </c>
      <c r="J77" s="33" t="str">
        <f>E21</f>
        <v>Jan Navrátil</v>
      </c>
      <c r="K77" s="37"/>
      <c r="L77" s="109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78" spans="1:31" s="2" customFormat="1" ht="15.2" customHeight="1">
      <c r="A78" s="35"/>
      <c r="B78" s="36"/>
      <c r="C78" s="30" t="s">
        <v>31</v>
      </c>
      <c r="D78" s="37"/>
      <c r="E78" s="37"/>
      <c r="F78" s="28" t="str">
        <f>IF(E18="","",E18)</f>
        <v>Vyplň údaj</v>
      </c>
      <c r="G78" s="37"/>
      <c r="H78" s="37"/>
      <c r="I78" s="111" t="s">
        <v>36</v>
      </c>
      <c r="J78" s="33" t="str">
        <f>E24</f>
        <v>Jan Navrátil</v>
      </c>
      <c r="K78" s="37"/>
      <c r="L78" s="109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</row>
    <row r="79" spans="1:31" s="2" customFormat="1" ht="10.35" customHeight="1">
      <c r="A79" s="35"/>
      <c r="B79" s="36"/>
      <c r="C79" s="37"/>
      <c r="D79" s="37"/>
      <c r="E79" s="37"/>
      <c r="F79" s="37"/>
      <c r="G79" s="37"/>
      <c r="H79" s="37"/>
      <c r="I79" s="108"/>
      <c r="J79" s="37"/>
      <c r="K79" s="37"/>
      <c r="L79" s="109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</row>
    <row r="80" spans="1:31" s="11" customFormat="1" ht="29.25" customHeight="1">
      <c r="A80" s="159"/>
      <c r="B80" s="160"/>
      <c r="C80" s="161" t="s">
        <v>104</v>
      </c>
      <c r="D80" s="162" t="s">
        <v>58</v>
      </c>
      <c r="E80" s="162" t="s">
        <v>54</v>
      </c>
      <c r="F80" s="162" t="s">
        <v>55</v>
      </c>
      <c r="G80" s="162" t="s">
        <v>105</v>
      </c>
      <c r="H80" s="162" t="s">
        <v>106</v>
      </c>
      <c r="I80" s="163" t="s">
        <v>107</v>
      </c>
      <c r="J80" s="164" t="s">
        <v>92</v>
      </c>
      <c r="K80" s="165" t="s">
        <v>108</v>
      </c>
      <c r="L80" s="166"/>
      <c r="M80" s="69" t="s">
        <v>28</v>
      </c>
      <c r="N80" s="70" t="s">
        <v>43</v>
      </c>
      <c r="O80" s="70" t="s">
        <v>109</v>
      </c>
      <c r="P80" s="70" t="s">
        <v>110</v>
      </c>
      <c r="Q80" s="70" t="s">
        <v>111</v>
      </c>
      <c r="R80" s="70" t="s">
        <v>112</v>
      </c>
      <c r="S80" s="70" t="s">
        <v>113</v>
      </c>
      <c r="T80" s="71" t="s">
        <v>114</v>
      </c>
      <c r="U80" s="159"/>
      <c r="V80" s="159"/>
      <c r="W80" s="159"/>
      <c r="X80" s="159"/>
      <c r="Y80" s="159"/>
      <c r="Z80" s="159"/>
      <c r="AA80" s="159"/>
      <c r="AB80" s="159"/>
      <c r="AC80" s="159"/>
      <c r="AD80" s="159"/>
      <c r="AE80" s="159"/>
    </row>
    <row r="81" spans="1:65" s="2" customFormat="1" ht="22.9" customHeight="1">
      <c r="A81" s="35"/>
      <c r="B81" s="36"/>
      <c r="C81" s="76" t="s">
        <v>115</v>
      </c>
      <c r="D81" s="37"/>
      <c r="E81" s="37"/>
      <c r="F81" s="37"/>
      <c r="G81" s="37"/>
      <c r="H81" s="37"/>
      <c r="I81" s="108"/>
      <c r="J81" s="167">
        <f>BK81</f>
        <v>0</v>
      </c>
      <c r="K81" s="37"/>
      <c r="L81" s="40"/>
      <c r="M81" s="72"/>
      <c r="N81" s="168"/>
      <c r="O81" s="73"/>
      <c r="P81" s="169">
        <f>P82</f>
        <v>0</v>
      </c>
      <c r="Q81" s="73"/>
      <c r="R81" s="169">
        <f>R82</f>
        <v>0</v>
      </c>
      <c r="S81" s="73"/>
      <c r="T81" s="170">
        <f>T82</f>
        <v>0</v>
      </c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T81" s="18" t="s">
        <v>72</v>
      </c>
      <c r="AU81" s="18" t="s">
        <v>93</v>
      </c>
      <c r="BK81" s="171">
        <f>BK82</f>
        <v>0</v>
      </c>
    </row>
    <row r="82" spans="1:65" s="12" customFormat="1" ht="25.9" customHeight="1">
      <c r="B82" s="172"/>
      <c r="C82" s="173"/>
      <c r="D82" s="174" t="s">
        <v>72</v>
      </c>
      <c r="E82" s="175" t="s">
        <v>489</v>
      </c>
      <c r="F82" s="175" t="s">
        <v>490</v>
      </c>
      <c r="G82" s="173"/>
      <c r="H82" s="173"/>
      <c r="I82" s="176"/>
      <c r="J82" s="177">
        <f>BK82</f>
        <v>0</v>
      </c>
      <c r="K82" s="173"/>
      <c r="L82" s="178"/>
      <c r="M82" s="179"/>
      <c r="N82" s="180"/>
      <c r="O82" s="180"/>
      <c r="P82" s="181">
        <f>P83+SUM(P84:P91)</f>
        <v>0</v>
      </c>
      <c r="Q82" s="180"/>
      <c r="R82" s="181">
        <f>R83+SUM(R84:R91)</f>
        <v>0</v>
      </c>
      <c r="S82" s="180"/>
      <c r="T82" s="182">
        <f>T83+SUM(T84:T91)</f>
        <v>0</v>
      </c>
      <c r="AR82" s="183" t="s">
        <v>145</v>
      </c>
      <c r="AT82" s="184" t="s">
        <v>72</v>
      </c>
      <c r="AU82" s="184" t="s">
        <v>73</v>
      </c>
      <c r="AY82" s="183" t="s">
        <v>118</v>
      </c>
      <c r="BK82" s="185">
        <f>BK83+SUM(BK84:BK91)</f>
        <v>0</v>
      </c>
    </row>
    <row r="83" spans="1:65" s="2" customFormat="1" ht="16.5" customHeight="1">
      <c r="A83" s="35"/>
      <c r="B83" s="36"/>
      <c r="C83" s="188" t="s">
        <v>77</v>
      </c>
      <c r="D83" s="188" t="s">
        <v>120</v>
      </c>
      <c r="E83" s="189" t="s">
        <v>491</v>
      </c>
      <c r="F83" s="190" t="s">
        <v>492</v>
      </c>
      <c r="G83" s="191" t="s">
        <v>493</v>
      </c>
      <c r="H83" s="192">
        <v>1</v>
      </c>
      <c r="I83" s="193"/>
      <c r="J83" s="194">
        <f t="shared" ref="J83:J90" si="0">ROUND(I83*H83,2)</f>
        <v>0</v>
      </c>
      <c r="K83" s="195"/>
      <c r="L83" s="40"/>
      <c r="M83" s="196" t="s">
        <v>28</v>
      </c>
      <c r="N83" s="197" t="s">
        <v>44</v>
      </c>
      <c r="O83" s="65"/>
      <c r="P83" s="198">
        <f t="shared" ref="P83:P90" si="1">O83*H83</f>
        <v>0</v>
      </c>
      <c r="Q83" s="198">
        <v>0</v>
      </c>
      <c r="R83" s="198">
        <f t="shared" ref="R83:R90" si="2">Q83*H83</f>
        <v>0</v>
      </c>
      <c r="S83" s="198">
        <v>0</v>
      </c>
      <c r="T83" s="199">
        <f t="shared" ref="T83:T90" si="3">S83*H83</f>
        <v>0</v>
      </c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R83" s="200" t="s">
        <v>494</v>
      </c>
      <c r="AT83" s="200" t="s">
        <v>120</v>
      </c>
      <c r="AU83" s="200" t="s">
        <v>77</v>
      </c>
      <c r="AY83" s="18" t="s">
        <v>118</v>
      </c>
      <c r="BE83" s="201">
        <f t="shared" ref="BE83:BE90" si="4">IF(N83="základní",J83,0)</f>
        <v>0</v>
      </c>
      <c r="BF83" s="201">
        <f t="shared" ref="BF83:BF90" si="5">IF(N83="snížená",J83,0)</f>
        <v>0</v>
      </c>
      <c r="BG83" s="201">
        <f t="shared" ref="BG83:BG90" si="6">IF(N83="zákl. přenesená",J83,0)</f>
        <v>0</v>
      </c>
      <c r="BH83" s="201">
        <f t="shared" ref="BH83:BH90" si="7">IF(N83="sníž. přenesená",J83,0)</f>
        <v>0</v>
      </c>
      <c r="BI83" s="201">
        <f t="shared" ref="BI83:BI90" si="8">IF(N83="nulová",J83,0)</f>
        <v>0</v>
      </c>
      <c r="BJ83" s="18" t="s">
        <v>77</v>
      </c>
      <c r="BK83" s="201">
        <f t="shared" ref="BK83:BK90" si="9">ROUND(I83*H83,2)</f>
        <v>0</v>
      </c>
      <c r="BL83" s="18" t="s">
        <v>494</v>
      </c>
      <c r="BM83" s="200" t="s">
        <v>495</v>
      </c>
    </row>
    <row r="84" spans="1:65" s="2" customFormat="1" ht="16.5" customHeight="1">
      <c r="A84" s="35"/>
      <c r="B84" s="36"/>
      <c r="C84" s="188" t="s">
        <v>83</v>
      </c>
      <c r="D84" s="188" t="s">
        <v>120</v>
      </c>
      <c r="E84" s="189" t="s">
        <v>496</v>
      </c>
      <c r="F84" s="190" t="s">
        <v>497</v>
      </c>
      <c r="G84" s="191" t="s">
        <v>493</v>
      </c>
      <c r="H84" s="192">
        <v>1</v>
      </c>
      <c r="I84" s="193"/>
      <c r="J84" s="194">
        <f t="shared" si="0"/>
        <v>0</v>
      </c>
      <c r="K84" s="195"/>
      <c r="L84" s="40"/>
      <c r="M84" s="196" t="s">
        <v>28</v>
      </c>
      <c r="N84" s="197" t="s">
        <v>44</v>
      </c>
      <c r="O84" s="65"/>
      <c r="P84" s="198">
        <f t="shared" si="1"/>
        <v>0</v>
      </c>
      <c r="Q84" s="198">
        <v>0</v>
      </c>
      <c r="R84" s="198">
        <f t="shared" si="2"/>
        <v>0</v>
      </c>
      <c r="S84" s="198">
        <v>0</v>
      </c>
      <c r="T84" s="199">
        <f t="shared" si="3"/>
        <v>0</v>
      </c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R84" s="200" t="s">
        <v>494</v>
      </c>
      <c r="AT84" s="200" t="s">
        <v>120</v>
      </c>
      <c r="AU84" s="200" t="s">
        <v>77</v>
      </c>
      <c r="AY84" s="18" t="s">
        <v>118</v>
      </c>
      <c r="BE84" s="201">
        <f t="shared" si="4"/>
        <v>0</v>
      </c>
      <c r="BF84" s="201">
        <f t="shared" si="5"/>
        <v>0</v>
      </c>
      <c r="BG84" s="201">
        <f t="shared" si="6"/>
        <v>0</v>
      </c>
      <c r="BH84" s="201">
        <f t="shared" si="7"/>
        <v>0</v>
      </c>
      <c r="BI84" s="201">
        <f t="shared" si="8"/>
        <v>0</v>
      </c>
      <c r="BJ84" s="18" t="s">
        <v>77</v>
      </c>
      <c r="BK84" s="201">
        <f t="shared" si="9"/>
        <v>0</v>
      </c>
      <c r="BL84" s="18" t="s">
        <v>494</v>
      </c>
      <c r="BM84" s="200" t="s">
        <v>498</v>
      </c>
    </row>
    <row r="85" spans="1:65" s="2" customFormat="1" ht="16.5" customHeight="1">
      <c r="A85" s="35"/>
      <c r="B85" s="36"/>
      <c r="C85" s="188" t="s">
        <v>134</v>
      </c>
      <c r="D85" s="188" t="s">
        <v>120</v>
      </c>
      <c r="E85" s="189" t="s">
        <v>499</v>
      </c>
      <c r="F85" s="190" t="s">
        <v>500</v>
      </c>
      <c r="G85" s="191" t="s">
        <v>493</v>
      </c>
      <c r="H85" s="192">
        <v>1</v>
      </c>
      <c r="I85" s="193"/>
      <c r="J85" s="194">
        <f t="shared" si="0"/>
        <v>0</v>
      </c>
      <c r="K85" s="195"/>
      <c r="L85" s="40"/>
      <c r="M85" s="196" t="s">
        <v>28</v>
      </c>
      <c r="N85" s="197" t="s">
        <v>44</v>
      </c>
      <c r="O85" s="65"/>
      <c r="P85" s="198">
        <f t="shared" si="1"/>
        <v>0</v>
      </c>
      <c r="Q85" s="198">
        <v>0</v>
      </c>
      <c r="R85" s="198">
        <f t="shared" si="2"/>
        <v>0</v>
      </c>
      <c r="S85" s="198">
        <v>0</v>
      </c>
      <c r="T85" s="199">
        <f t="shared" si="3"/>
        <v>0</v>
      </c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R85" s="200" t="s">
        <v>494</v>
      </c>
      <c r="AT85" s="200" t="s">
        <v>120</v>
      </c>
      <c r="AU85" s="200" t="s">
        <v>77</v>
      </c>
      <c r="AY85" s="18" t="s">
        <v>118</v>
      </c>
      <c r="BE85" s="201">
        <f t="shared" si="4"/>
        <v>0</v>
      </c>
      <c r="BF85" s="201">
        <f t="shared" si="5"/>
        <v>0</v>
      </c>
      <c r="BG85" s="201">
        <f t="shared" si="6"/>
        <v>0</v>
      </c>
      <c r="BH85" s="201">
        <f t="shared" si="7"/>
        <v>0</v>
      </c>
      <c r="BI85" s="201">
        <f t="shared" si="8"/>
        <v>0</v>
      </c>
      <c r="BJ85" s="18" t="s">
        <v>77</v>
      </c>
      <c r="BK85" s="201">
        <f t="shared" si="9"/>
        <v>0</v>
      </c>
      <c r="BL85" s="18" t="s">
        <v>494</v>
      </c>
      <c r="BM85" s="200" t="s">
        <v>501</v>
      </c>
    </row>
    <row r="86" spans="1:65" s="2" customFormat="1" ht="21.75" customHeight="1">
      <c r="A86" s="35"/>
      <c r="B86" s="36"/>
      <c r="C86" s="188" t="s">
        <v>124</v>
      </c>
      <c r="D86" s="188" t="s">
        <v>120</v>
      </c>
      <c r="E86" s="189" t="s">
        <v>502</v>
      </c>
      <c r="F86" s="190" t="s">
        <v>503</v>
      </c>
      <c r="G86" s="191" t="s">
        <v>493</v>
      </c>
      <c r="H86" s="192">
        <v>1</v>
      </c>
      <c r="I86" s="193"/>
      <c r="J86" s="194">
        <f t="shared" si="0"/>
        <v>0</v>
      </c>
      <c r="K86" s="195"/>
      <c r="L86" s="40"/>
      <c r="M86" s="196" t="s">
        <v>28</v>
      </c>
      <c r="N86" s="197" t="s">
        <v>44</v>
      </c>
      <c r="O86" s="65"/>
      <c r="P86" s="198">
        <f t="shared" si="1"/>
        <v>0</v>
      </c>
      <c r="Q86" s="198">
        <v>0</v>
      </c>
      <c r="R86" s="198">
        <f t="shared" si="2"/>
        <v>0</v>
      </c>
      <c r="S86" s="198">
        <v>0</v>
      </c>
      <c r="T86" s="199">
        <f t="shared" si="3"/>
        <v>0</v>
      </c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R86" s="200" t="s">
        <v>494</v>
      </c>
      <c r="AT86" s="200" t="s">
        <v>120</v>
      </c>
      <c r="AU86" s="200" t="s">
        <v>77</v>
      </c>
      <c r="AY86" s="18" t="s">
        <v>118</v>
      </c>
      <c r="BE86" s="201">
        <f t="shared" si="4"/>
        <v>0</v>
      </c>
      <c r="BF86" s="201">
        <f t="shared" si="5"/>
        <v>0</v>
      </c>
      <c r="BG86" s="201">
        <f t="shared" si="6"/>
        <v>0</v>
      </c>
      <c r="BH86" s="201">
        <f t="shared" si="7"/>
        <v>0</v>
      </c>
      <c r="BI86" s="201">
        <f t="shared" si="8"/>
        <v>0</v>
      </c>
      <c r="BJ86" s="18" t="s">
        <v>77</v>
      </c>
      <c r="BK86" s="201">
        <f t="shared" si="9"/>
        <v>0</v>
      </c>
      <c r="BL86" s="18" t="s">
        <v>494</v>
      </c>
      <c r="BM86" s="200" t="s">
        <v>504</v>
      </c>
    </row>
    <row r="87" spans="1:65" s="2" customFormat="1" ht="16.5" customHeight="1">
      <c r="A87" s="35"/>
      <c r="B87" s="36"/>
      <c r="C87" s="188" t="s">
        <v>145</v>
      </c>
      <c r="D87" s="188" t="s">
        <v>120</v>
      </c>
      <c r="E87" s="189" t="s">
        <v>505</v>
      </c>
      <c r="F87" s="190" t="s">
        <v>506</v>
      </c>
      <c r="G87" s="191" t="s">
        <v>493</v>
      </c>
      <c r="H87" s="192">
        <v>1</v>
      </c>
      <c r="I87" s="193"/>
      <c r="J87" s="194">
        <f t="shared" si="0"/>
        <v>0</v>
      </c>
      <c r="K87" s="195"/>
      <c r="L87" s="40"/>
      <c r="M87" s="196" t="s">
        <v>28</v>
      </c>
      <c r="N87" s="197" t="s">
        <v>44</v>
      </c>
      <c r="O87" s="65"/>
      <c r="P87" s="198">
        <f t="shared" si="1"/>
        <v>0</v>
      </c>
      <c r="Q87" s="198">
        <v>0</v>
      </c>
      <c r="R87" s="198">
        <f t="shared" si="2"/>
        <v>0</v>
      </c>
      <c r="S87" s="198">
        <v>0</v>
      </c>
      <c r="T87" s="199">
        <f t="shared" si="3"/>
        <v>0</v>
      </c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R87" s="200" t="s">
        <v>494</v>
      </c>
      <c r="AT87" s="200" t="s">
        <v>120</v>
      </c>
      <c r="AU87" s="200" t="s">
        <v>77</v>
      </c>
      <c r="AY87" s="18" t="s">
        <v>118</v>
      </c>
      <c r="BE87" s="201">
        <f t="shared" si="4"/>
        <v>0</v>
      </c>
      <c r="BF87" s="201">
        <f t="shared" si="5"/>
        <v>0</v>
      </c>
      <c r="BG87" s="201">
        <f t="shared" si="6"/>
        <v>0</v>
      </c>
      <c r="BH87" s="201">
        <f t="shared" si="7"/>
        <v>0</v>
      </c>
      <c r="BI87" s="201">
        <f t="shared" si="8"/>
        <v>0</v>
      </c>
      <c r="BJ87" s="18" t="s">
        <v>77</v>
      </c>
      <c r="BK87" s="201">
        <f t="shared" si="9"/>
        <v>0</v>
      </c>
      <c r="BL87" s="18" t="s">
        <v>494</v>
      </c>
      <c r="BM87" s="200" t="s">
        <v>507</v>
      </c>
    </row>
    <row r="88" spans="1:65" s="2" customFormat="1" ht="16.5" customHeight="1">
      <c r="A88" s="35"/>
      <c r="B88" s="36"/>
      <c r="C88" s="188" t="s">
        <v>158</v>
      </c>
      <c r="D88" s="188" t="s">
        <v>120</v>
      </c>
      <c r="E88" s="189" t="s">
        <v>508</v>
      </c>
      <c r="F88" s="190" t="s">
        <v>509</v>
      </c>
      <c r="G88" s="191" t="s">
        <v>493</v>
      </c>
      <c r="H88" s="192">
        <v>1</v>
      </c>
      <c r="I88" s="193"/>
      <c r="J88" s="194">
        <f t="shared" si="0"/>
        <v>0</v>
      </c>
      <c r="K88" s="195"/>
      <c r="L88" s="40"/>
      <c r="M88" s="196" t="s">
        <v>28</v>
      </c>
      <c r="N88" s="197" t="s">
        <v>44</v>
      </c>
      <c r="O88" s="65"/>
      <c r="P88" s="198">
        <f t="shared" si="1"/>
        <v>0</v>
      </c>
      <c r="Q88" s="198">
        <v>0</v>
      </c>
      <c r="R88" s="198">
        <f t="shared" si="2"/>
        <v>0</v>
      </c>
      <c r="S88" s="198">
        <v>0</v>
      </c>
      <c r="T88" s="199">
        <f t="shared" si="3"/>
        <v>0</v>
      </c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R88" s="200" t="s">
        <v>494</v>
      </c>
      <c r="AT88" s="200" t="s">
        <v>120</v>
      </c>
      <c r="AU88" s="200" t="s">
        <v>77</v>
      </c>
      <c r="AY88" s="18" t="s">
        <v>118</v>
      </c>
      <c r="BE88" s="201">
        <f t="shared" si="4"/>
        <v>0</v>
      </c>
      <c r="BF88" s="201">
        <f t="shared" si="5"/>
        <v>0</v>
      </c>
      <c r="BG88" s="201">
        <f t="shared" si="6"/>
        <v>0</v>
      </c>
      <c r="BH88" s="201">
        <f t="shared" si="7"/>
        <v>0</v>
      </c>
      <c r="BI88" s="201">
        <f t="shared" si="8"/>
        <v>0</v>
      </c>
      <c r="BJ88" s="18" t="s">
        <v>77</v>
      </c>
      <c r="BK88" s="201">
        <f t="shared" si="9"/>
        <v>0</v>
      </c>
      <c r="BL88" s="18" t="s">
        <v>494</v>
      </c>
      <c r="BM88" s="200" t="s">
        <v>510</v>
      </c>
    </row>
    <row r="89" spans="1:65" s="2" customFormat="1" ht="16.5" customHeight="1">
      <c r="A89" s="35"/>
      <c r="B89" s="36"/>
      <c r="C89" s="188" t="s">
        <v>164</v>
      </c>
      <c r="D89" s="188" t="s">
        <v>120</v>
      </c>
      <c r="E89" s="189" t="s">
        <v>511</v>
      </c>
      <c r="F89" s="190" t="s">
        <v>512</v>
      </c>
      <c r="G89" s="191" t="s">
        <v>493</v>
      </c>
      <c r="H89" s="192">
        <v>1</v>
      </c>
      <c r="I89" s="193"/>
      <c r="J89" s="194">
        <f t="shared" si="0"/>
        <v>0</v>
      </c>
      <c r="K89" s="195"/>
      <c r="L89" s="40"/>
      <c r="M89" s="196" t="s">
        <v>28</v>
      </c>
      <c r="N89" s="197" t="s">
        <v>44</v>
      </c>
      <c r="O89" s="65"/>
      <c r="P89" s="198">
        <f t="shared" si="1"/>
        <v>0</v>
      </c>
      <c r="Q89" s="198">
        <v>0</v>
      </c>
      <c r="R89" s="198">
        <f t="shared" si="2"/>
        <v>0</v>
      </c>
      <c r="S89" s="198">
        <v>0</v>
      </c>
      <c r="T89" s="199">
        <f t="shared" si="3"/>
        <v>0</v>
      </c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R89" s="200" t="s">
        <v>494</v>
      </c>
      <c r="AT89" s="200" t="s">
        <v>120</v>
      </c>
      <c r="AU89" s="200" t="s">
        <v>77</v>
      </c>
      <c r="AY89" s="18" t="s">
        <v>118</v>
      </c>
      <c r="BE89" s="201">
        <f t="shared" si="4"/>
        <v>0</v>
      </c>
      <c r="BF89" s="201">
        <f t="shared" si="5"/>
        <v>0</v>
      </c>
      <c r="BG89" s="201">
        <f t="shared" si="6"/>
        <v>0</v>
      </c>
      <c r="BH89" s="201">
        <f t="shared" si="7"/>
        <v>0</v>
      </c>
      <c r="BI89" s="201">
        <f t="shared" si="8"/>
        <v>0</v>
      </c>
      <c r="BJ89" s="18" t="s">
        <v>77</v>
      </c>
      <c r="BK89" s="201">
        <f t="shared" si="9"/>
        <v>0</v>
      </c>
      <c r="BL89" s="18" t="s">
        <v>494</v>
      </c>
      <c r="BM89" s="200" t="s">
        <v>513</v>
      </c>
    </row>
    <row r="90" spans="1:65" s="2" customFormat="1" ht="16.5" customHeight="1">
      <c r="A90" s="35"/>
      <c r="B90" s="36"/>
      <c r="C90" s="188" t="s">
        <v>170</v>
      </c>
      <c r="D90" s="188" t="s">
        <v>120</v>
      </c>
      <c r="E90" s="189" t="s">
        <v>514</v>
      </c>
      <c r="F90" s="190" t="s">
        <v>515</v>
      </c>
      <c r="G90" s="191" t="s">
        <v>493</v>
      </c>
      <c r="H90" s="192">
        <v>1</v>
      </c>
      <c r="I90" s="193"/>
      <c r="J90" s="194">
        <f t="shared" si="0"/>
        <v>0</v>
      </c>
      <c r="K90" s="195"/>
      <c r="L90" s="40"/>
      <c r="M90" s="196" t="s">
        <v>28</v>
      </c>
      <c r="N90" s="197" t="s">
        <v>44</v>
      </c>
      <c r="O90" s="65"/>
      <c r="P90" s="198">
        <f t="shared" si="1"/>
        <v>0</v>
      </c>
      <c r="Q90" s="198">
        <v>0</v>
      </c>
      <c r="R90" s="198">
        <f t="shared" si="2"/>
        <v>0</v>
      </c>
      <c r="S90" s="198">
        <v>0</v>
      </c>
      <c r="T90" s="199">
        <f t="shared" si="3"/>
        <v>0</v>
      </c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R90" s="200" t="s">
        <v>494</v>
      </c>
      <c r="AT90" s="200" t="s">
        <v>120</v>
      </c>
      <c r="AU90" s="200" t="s">
        <v>77</v>
      </c>
      <c r="AY90" s="18" t="s">
        <v>118</v>
      </c>
      <c r="BE90" s="201">
        <f t="shared" si="4"/>
        <v>0</v>
      </c>
      <c r="BF90" s="201">
        <f t="shared" si="5"/>
        <v>0</v>
      </c>
      <c r="BG90" s="201">
        <f t="shared" si="6"/>
        <v>0</v>
      </c>
      <c r="BH90" s="201">
        <f t="shared" si="7"/>
        <v>0</v>
      </c>
      <c r="BI90" s="201">
        <f t="shared" si="8"/>
        <v>0</v>
      </c>
      <c r="BJ90" s="18" t="s">
        <v>77</v>
      </c>
      <c r="BK90" s="201">
        <f t="shared" si="9"/>
        <v>0</v>
      </c>
      <c r="BL90" s="18" t="s">
        <v>494</v>
      </c>
      <c r="BM90" s="200" t="s">
        <v>516</v>
      </c>
    </row>
    <row r="91" spans="1:65" s="12" customFormat="1" ht="22.9" customHeight="1">
      <c r="B91" s="172"/>
      <c r="C91" s="173"/>
      <c r="D91" s="174" t="s">
        <v>72</v>
      </c>
      <c r="E91" s="186" t="s">
        <v>517</v>
      </c>
      <c r="F91" s="186" t="s">
        <v>518</v>
      </c>
      <c r="G91" s="173"/>
      <c r="H91" s="173"/>
      <c r="I91" s="176"/>
      <c r="J91" s="187">
        <f>BK91</f>
        <v>0</v>
      </c>
      <c r="K91" s="173"/>
      <c r="L91" s="178"/>
      <c r="M91" s="179"/>
      <c r="N91" s="180"/>
      <c r="O91" s="180"/>
      <c r="P91" s="181">
        <f>P92</f>
        <v>0</v>
      </c>
      <c r="Q91" s="180"/>
      <c r="R91" s="181">
        <f>R92</f>
        <v>0</v>
      </c>
      <c r="S91" s="180"/>
      <c r="T91" s="182">
        <f>T92</f>
        <v>0</v>
      </c>
      <c r="AR91" s="183" t="s">
        <v>145</v>
      </c>
      <c r="AT91" s="184" t="s">
        <v>72</v>
      </c>
      <c r="AU91" s="184" t="s">
        <v>77</v>
      </c>
      <c r="AY91" s="183" t="s">
        <v>118</v>
      </c>
      <c r="BK91" s="185">
        <f>BK92</f>
        <v>0</v>
      </c>
    </row>
    <row r="92" spans="1:65" s="2" customFormat="1" ht="16.5" customHeight="1">
      <c r="A92" s="35"/>
      <c r="B92" s="36"/>
      <c r="C92" s="188" t="s">
        <v>175</v>
      </c>
      <c r="D92" s="188" t="s">
        <v>120</v>
      </c>
      <c r="E92" s="189" t="s">
        <v>519</v>
      </c>
      <c r="F92" s="190" t="s">
        <v>520</v>
      </c>
      <c r="G92" s="191" t="s">
        <v>521</v>
      </c>
      <c r="H92" s="192">
        <v>1</v>
      </c>
      <c r="I92" s="193"/>
      <c r="J92" s="194">
        <f>ROUND(I92*H92,2)</f>
        <v>0</v>
      </c>
      <c r="K92" s="195"/>
      <c r="L92" s="40"/>
      <c r="M92" s="252" t="s">
        <v>28</v>
      </c>
      <c r="N92" s="253" t="s">
        <v>44</v>
      </c>
      <c r="O92" s="254"/>
      <c r="P92" s="255">
        <f>O92*H92</f>
        <v>0</v>
      </c>
      <c r="Q92" s="255">
        <v>0</v>
      </c>
      <c r="R92" s="255">
        <f>Q92*H92</f>
        <v>0</v>
      </c>
      <c r="S92" s="255">
        <v>0</v>
      </c>
      <c r="T92" s="256">
        <f>S92*H92</f>
        <v>0</v>
      </c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R92" s="200" t="s">
        <v>494</v>
      </c>
      <c r="AT92" s="200" t="s">
        <v>120</v>
      </c>
      <c r="AU92" s="200" t="s">
        <v>83</v>
      </c>
      <c r="AY92" s="18" t="s">
        <v>118</v>
      </c>
      <c r="BE92" s="201">
        <f>IF(N92="základní",J92,0)</f>
        <v>0</v>
      </c>
      <c r="BF92" s="201">
        <f>IF(N92="snížená",J92,0)</f>
        <v>0</v>
      </c>
      <c r="BG92" s="201">
        <f>IF(N92="zákl. přenesená",J92,0)</f>
        <v>0</v>
      </c>
      <c r="BH92" s="201">
        <f>IF(N92="sníž. přenesená",J92,0)</f>
        <v>0</v>
      </c>
      <c r="BI92" s="201">
        <f>IF(N92="nulová",J92,0)</f>
        <v>0</v>
      </c>
      <c r="BJ92" s="18" t="s">
        <v>77</v>
      </c>
      <c r="BK92" s="201">
        <f>ROUND(I92*H92,2)</f>
        <v>0</v>
      </c>
      <c r="BL92" s="18" t="s">
        <v>494</v>
      </c>
      <c r="BM92" s="200" t="s">
        <v>522</v>
      </c>
    </row>
    <row r="93" spans="1:65" s="2" customFormat="1" ht="6.95" customHeight="1">
      <c r="A93" s="35"/>
      <c r="B93" s="48"/>
      <c r="C93" s="49"/>
      <c r="D93" s="49"/>
      <c r="E93" s="49"/>
      <c r="F93" s="49"/>
      <c r="G93" s="49"/>
      <c r="H93" s="49"/>
      <c r="I93" s="136"/>
      <c r="J93" s="49"/>
      <c r="K93" s="49"/>
      <c r="L93" s="40"/>
      <c r="M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</sheetData>
  <sheetProtection algorithmName="SHA-512" hashValue="dVp/6AxwmAUHZYrOHjmTfCWQeSYtVUzWiR6f8U/xLE4YtPe39Fkx1J8mz4gJ/BdlCK3D0GLavvI3s5jM5KEfAg==" saltValue="+u0qfN15F38LkNl25+btZt9VGeWNIz8ifk8yomkqbvCwvD25JnBUkaM9M8Ge6ZwWiSehMaHmUHwuJBrH2k2MVw==" spinCount="100000" sheet="1" objects="1" scenarios="1" formatColumns="0" formatRows="0" autoFilter="0"/>
  <autoFilter ref="C80:K92" xr:uid="{00000000-0009-0000-0000-000002000000}"/>
  <mergeCells count="9">
    <mergeCell ref="E50:H50"/>
    <mergeCell ref="E71:H71"/>
    <mergeCell ref="E73:H73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218"/>
  <sheetViews>
    <sheetView showGridLines="0" zoomScale="110" zoomScaleNormal="110" workbookViewId="0"/>
  </sheetViews>
  <sheetFormatPr defaultRowHeight="15"/>
  <cols>
    <col min="1" max="1" width="8.33203125" style="257" customWidth="1"/>
    <col min="2" max="2" width="1.6640625" style="257" customWidth="1"/>
    <col min="3" max="4" width="5" style="257" customWidth="1"/>
    <col min="5" max="5" width="11.6640625" style="257" customWidth="1"/>
    <col min="6" max="6" width="9.1640625" style="257" customWidth="1"/>
    <col min="7" max="7" width="5" style="257" customWidth="1"/>
    <col min="8" max="8" width="77.83203125" style="257" customWidth="1"/>
    <col min="9" max="10" width="20" style="257" customWidth="1"/>
    <col min="11" max="11" width="1.6640625" style="257" customWidth="1"/>
  </cols>
  <sheetData>
    <row r="1" spans="2:11" s="1" customFormat="1" ht="37.5" customHeight="1"/>
    <row r="2" spans="2:11" s="1" customFormat="1" ht="7.5" customHeight="1">
      <c r="B2" s="258"/>
      <c r="C2" s="259"/>
      <c r="D2" s="259"/>
      <c r="E2" s="259"/>
      <c r="F2" s="259"/>
      <c r="G2" s="259"/>
      <c r="H2" s="259"/>
      <c r="I2" s="259"/>
      <c r="J2" s="259"/>
      <c r="K2" s="260"/>
    </row>
    <row r="3" spans="2:11" s="16" customFormat="1" ht="45" customHeight="1">
      <c r="B3" s="261"/>
      <c r="C3" s="386" t="s">
        <v>523</v>
      </c>
      <c r="D3" s="386"/>
      <c r="E3" s="386"/>
      <c r="F3" s="386"/>
      <c r="G3" s="386"/>
      <c r="H3" s="386"/>
      <c r="I3" s="386"/>
      <c r="J3" s="386"/>
      <c r="K3" s="262"/>
    </row>
    <row r="4" spans="2:11" s="1" customFormat="1" ht="25.5" customHeight="1">
      <c r="B4" s="263"/>
      <c r="C4" s="391" t="s">
        <v>524</v>
      </c>
      <c r="D4" s="391"/>
      <c r="E4" s="391"/>
      <c r="F4" s="391"/>
      <c r="G4" s="391"/>
      <c r="H4" s="391"/>
      <c r="I4" s="391"/>
      <c r="J4" s="391"/>
      <c r="K4" s="264"/>
    </row>
    <row r="5" spans="2:11" s="1" customFormat="1" ht="5.25" customHeight="1">
      <c r="B5" s="263"/>
      <c r="C5" s="265"/>
      <c r="D5" s="265"/>
      <c r="E5" s="265"/>
      <c r="F5" s="265"/>
      <c r="G5" s="265"/>
      <c r="H5" s="265"/>
      <c r="I5" s="265"/>
      <c r="J5" s="265"/>
      <c r="K5" s="264"/>
    </row>
    <row r="6" spans="2:11" s="1" customFormat="1" ht="15" customHeight="1">
      <c r="B6" s="263"/>
      <c r="C6" s="390" t="s">
        <v>525</v>
      </c>
      <c r="D6" s="390"/>
      <c r="E6" s="390"/>
      <c r="F6" s="390"/>
      <c r="G6" s="390"/>
      <c r="H6" s="390"/>
      <c r="I6" s="390"/>
      <c r="J6" s="390"/>
      <c r="K6" s="264"/>
    </row>
    <row r="7" spans="2:11" s="1" customFormat="1" ht="15" customHeight="1">
      <c r="B7" s="267"/>
      <c r="C7" s="390" t="s">
        <v>526</v>
      </c>
      <c r="D7" s="390"/>
      <c r="E7" s="390"/>
      <c r="F7" s="390"/>
      <c r="G7" s="390"/>
      <c r="H7" s="390"/>
      <c r="I7" s="390"/>
      <c r="J7" s="390"/>
      <c r="K7" s="264"/>
    </row>
    <row r="8" spans="2:11" s="1" customFormat="1" ht="12.75" customHeight="1">
      <c r="B8" s="267"/>
      <c r="C8" s="266"/>
      <c r="D8" s="266"/>
      <c r="E8" s="266"/>
      <c r="F8" s="266"/>
      <c r="G8" s="266"/>
      <c r="H8" s="266"/>
      <c r="I8" s="266"/>
      <c r="J8" s="266"/>
      <c r="K8" s="264"/>
    </row>
    <row r="9" spans="2:11" s="1" customFormat="1" ht="15" customHeight="1">
      <c r="B9" s="267"/>
      <c r="C9" s="390" t="s">
        <v>527</v>
      </c>
      <c r="D9" s="390"/>
      <c r="E9" s="390"/>
      <c r="F9" s="390"/>
      <c r="G9" s="390"/>
      <c r="H9" s="390"/>
      <c r="I9" s="390"/>
      <c r="J9" s="390"/>
      <c r="K9" s="264"/>
    </row>
    <row r="10" spans="2:11" s="1" customFormat="1" ht="15" customHeight="1">
      <c r="B10" s="267"/>
      <c r="C10" s="266"/>
      <c r="D10" s="390" t="s">
        <v>528</v>
      </c>
      <c r="E10" s="390"/>
      <c r="F10" s="390"/>
      <c r="G10" s="390"/>
      <c r="H10" s="390"/>
      <c r="I10" s="390"/>
      <c r="J10" s="390"/>
      <c r="K10" s="264"/>
    </row>
    <row r="11" spans="2:11" s="1" customFormat="1" ht="15" customHeight="1">
      <c r="B11" s="267"/>
      <c r="C11" s="268"/>
      <c r="D11" s="390" t="s">
        <v>529</v>
      </c>
      <c r="E11" s="390"/>
      <c r="F11" s="390"/>
      <c r="G11" s="390"/>
      <c r="H11" s="390"/>
      <c r="I11" s="390"/>
      <c r="J11" s="390"/>
      <c r="K11" s="264"/>
    </row>
    <row r="12" spans="2:11" s="1" customFormat="1" ht="15" customHeight="1">
      <c r="B12" s="267"/>
      <c r="C12" s="268"/>
      <c r="D12" s="266"/>
      <c r="E12" s="266"/>
      <c r="F12" s="266"/>
      <c r="G12" s="266"/>
      <c r="H12" s="266"/>
      <c r="I12" s="266"/>
      <c r="J12" s="266"/>
      <c r="K12" s="264"/>
    </row>
    <row r="13" spans="2:11" s="1" customFormat="1" ht="15" customHeight="1">
      <c r="B13" s="267"/>
      <c r="C13" s="268"/>
      <c r="D13" s="269" t="s">
        <v>530</v>
      </c>
      <c r="E13" s="266"/>
      <c r="F13" s="266"/>
      <c r="G13" s="266"/>
      <c r="H13" s="266"/>
      <c r="I13" s="266"/>
      <c r="J13" s="266"/>
      <c r="K13" s="264"/>
    </row>
    <row r="14" spans="2:11" s="1" customFormat="1" ht="12.75" customHeight="1">
      <c r="B14" s="267"/>
      <c r="C14" s="268"/>
      <c r="D14" s="268"/>
      <c r="E14" s="268"/>
      <c r="F14" s="268"/>
      <c r="G14" s="268"/>
      <c r="H14" s="268"/>
      <c r="I14" s="268"/>
      <c r="J14" s="268"/>
      <c r="K14" s="264"/>
    </row>
    <row r="15" spans="2:11" s="1" customFormat="1" ht="15" customHeight="1">
      <c r="B15" s="267"/>
      <c r="C15" s="268"/>
      <c r="D15" s="390" t="s">
        <v>531</v>
      </c>
      <c r="E15" s="390"/>
      <c r="F15" s="390"/>
      <c r="G15" s="390"/>
      <c r="H15" s="390"/>
      <c r="I15" s="390"/>
      <c r="J15" s="390"/>
      <c r="K15" s="264"/>
    </row>
    <row r="16" spans="2:11" s="1" customFormat="1" ht="15" customHeight="1">
      <c r="B16" s="267"/>
      <c r="C16" s="268"/>
      <c r="D16" s="390" t="s">
        <v>532</v>
      </c>
      <c r="E16" s="390"/>
      <c r="F16" s="390"/>
      <c r="G16" s="390"/>
      <c r="H16" s="390"/>
      <c r="I16" s="390"/>
      <c r="J16" s="390"/>
      <c r="K16" s="264"/>
    </row>
    <row r="17" spans="2:11" s="1" customFormat="1" ht="15" customHeight="1">
      <c r="B17" s="267"/>
      <c r="C17" s="268"/>
      <c r="D17" s="390" t="s">
        <v>533</v>
      </c>
      <c r="E17" s="390"/>
      <c r="F17" s="390"/>
      <c r="G17" s="390"/>
      <c r="H17" s="390"/>
      <c r="I17" s="390"/>
      <c r="J17" s="390"/>
      <c r="K17" s="264"/>
    </row>
    <row r="18" spans="2:11" s="1" customFormat="1" ht="15" customHeight="1">
      <c r="B18" s="267"/>
      <c r="C18" s="268"/>
      <c r="D18" s="268"/>
      <c r="E18" s="270" t="s">
        <v>76</v>
      </c>
      <c r="F18" s="390" t="s">
        <v>534</v>
      </c>
      <c r="G18" s="390"/>
      <c r="H18" s="390"/>
      <c r="I18" s="390"/>
      <c r="J18" s="390"/>
      <c r="K18" s="264"/>
    </row>
    <row r="19" spans="2:11" s="1" customFormat="1" ht="15" customHeight="1">
      <c r="B19" s="267"/>
      <c r="C19" s="268"/>
      <c r="D19" s="268"/>
      <c r="E19" s="270" t="s">
        <v>535</v>
      </c>
      <c r="F19" s="390" t="s">
        <v>536</v>
      </c>
      <c r="G19" s="390"/>
      <c r="H19" s="390"/>
      <c r="I19" s="390"/>
      <c r="J19" s="390"/>
      <c r="K19" s="264"/>
    </row>
    <row r="20" spans="2:11" s="1" customFormat="1" ht="15" customHeight="1">
      <c r="B20" s="267"/>
      <c r="C20" s="268"/>
      <c r="D20" s="268"/>
      <c r="E20" s="270" t="s">
        <v>537</v>
      </c>
      <c r="F20" s="390" t="s">
        <v>538</v>
      </c>
      <c r="G20" s="390"/>
      <c r="H20" s="390"/>
      <c r="I20" s="390"/>
      <c r="J20" s="390"/>
      <c r="K20" s="264"/>
    </row>
    <row r="21" spans="2:11" s="1" customFormat="1" ht="15" customHeight="1">
      <c r="B21" s="267"/>
      <c r="C21" s="268"/>
      <c r="D21" s="268"/>
      <c r="E21" s="270" t="s">
        <v>539</v>
      </c>
      <c r="F21" s="390" t="s">
        <v>540</v>
      </c>
      <c r="G21" s="390"/>
      <c r="H21" s="390"/>
      <c r="I21" s="390"/>
      <c r="J21" s="390"/>
      <c r="K21" s="264"/>
    </row>
    <row r="22" spans="2:11" s="1" customFormat="1" ht="15" customHeight="1">
      <c r="B22" s="267"/>
      <c r="C22" s="268"/>
      <c r="D22" s="268"/>
      <c r="E22" s="270" t="s">
        <v>541</v>
      </c>
      <c r="F22" s="390" t="s">
        <v>542</v>
      </c>
      <c r="G22" s="390"/>
      <c r="H22" s="390"/>
      <c r="I22" s="390"/>
      <c r="J22" s="390"/>
      <c r="K22" s="264"/>
    </row>
    <row r="23" spans="2:11" s="1" customFormat="1" ht="15" customHeight="1">
      <c r="B23" s="267"/>
      <c r="C23" s="268"/>
      <c r="D23" s="268"/>
      <c r="E23" s="270" t="s">
        <v>543</v>
      </c>
      <c r="F23" s="390" t="s">
        <v>544</v>
      </c>
      <c r="G23" s="390"/>
      <c r="H23" s="390"/>
      <c r="I23" s="390"/>
      <c r="J23" s="390"/>
      <c r="K23" s="264"/>
    </row>
    <row r="24" spans="2:11" s="1" customFormat="1" ht="12.75" customHeight="1">
      <c r="B24" s="267"/>
      <c r="C24" s="268"/>
      <c r="D24" s="268"/>
      <c r="E24" s="268"/>
      <c r="F24" s="268"/>
      <c r="G24" s="268"/>
      <c r="H24" s="268"/>
      <c r="I24" s="268"/>
      <c r="J24" s="268"/>
      <c r="K24" s="264"/>
    </row>
    <row r="25" spans="2:11" s="1" customFormat="1" ht="15" customHeight="1">
      <c r="B25" s="267"/>
      <c r="C25" s="390" t="s">
        <v>545</v>
      </c>
      <c r="D25" s="390"/>
      <c r="E25" s="390"/>
      <c r="F25" s="390"/>
      <c r="G25" s="390"/>
      <c r="H25" s="390"/>
      <c r="I25" s="390"/>
      <c r="J25" s="390"/>
      <c r="K25" s="264"/>
    </row>
    <row r="26" spans="2:11" s="1" customFormat="1" ht="15" customHeight="1">
      <c r="B26" s="267"/>
      <c r="C26" s="390" t="s">
        <v>546</v>
      </c>
      <c r="D26" s="390"/>
      <c r="E26" s="390"/>
      <c r="F26" s="390"/>
      <c r="G26" s="390"/>
      <c r="H26" s="390"/>
      <c r="I26" s="390"/>
      <c r="J26" s="390"/>
      <c r="K26" s="264"/>
    </row>
    <row r="27" spans="2:11" s="1" customFormat="1" ht="15" customHeight="1">
      <c r="B27" s="267"/>
      <c r="C27" s="266"/>
      <c r="D27" s="390" t="s">
        <v>547</v>
      </c>
      <c r="E27" s="390"/>
      <c r="F27" s="390"/>
      <c r="G27" s="390"/>
      <c r="H27" s="390"/>
      <c r="I27" s="390"/>
      <c r="J27" s="390"/>
      <c r="K27" s="264"/>
    </row>
    <row r="28" spans="2:11" s="1" customFormat="1" ht="15" customHeight="1">
      <c r="B28" s="267"/>
      <c r="C28" s="268"/>
      <c r="D28" s="390" t="s">
        <v>548</v>
      </c>
      <c r="E28" s="390"/>
      <c r="F28" s="390"/>
      <c r="G28" s="390"/>
      <c r="H28" s="390"/>
      <c r="I28" s="390"/>
      <c r="J28" s="390"/>
      <c r="K28" s="264"/>
    </row>
    <row r="29" spans="2:11" s="1" customFormat="1" ht="12.75" customHeight="1">
      <c r="B29" s="267"/>
      <c r="C29" s="268"/>
      <c r="D29" s="268"/>
      <c r="E29" s="268"/>
      <c r="F29" s="268"/>
      <c r="G29" s="268"/>
      <c r="H29" s="268"/>
      <c r="I29" s="268"/>
      <c r="J29" s="268"/>
      <c r="K29" s="264"/>
    </row>
    <row r="30" spans="2:11" s="1" customFormat="1" ht="15" customHeight="1">
      <c r="B30" s="267"/>
      <c r="C30" s="268"/>
      <c r="D30" s="390" t="s">
        <v>549</v>
      </c>
      <c r="E30" s="390"/>
      <c r="F30" s="390"/>
      <c r="G30" s="390"/>
      <c r="H30" s="390"/>
      <c r="I30" s="390"/>
      <c r="J30" s="390"/>
      <c r="K30" s="264"/>
    </row>
    <row r="31" spans="2:11" s="1" customFormat="1" ht="15" customHeight="1">
      <c r="B31" s="267"/>
      <c r="C31" s="268"/>
      <c r="D31" s="390" t="s">
        <v>550</v>
      </c>
      <c r="E31" s="390"/>
      <c r="F31" s="390"/>
      <c r="G31" s="390"/>
      <c r="H31" s="390"/>
      <c r="I31" s="390"/>
      <c r="J31" s="390"/>
      <c r="K31" s="264"/>
    </row>
    <row r="32" spans="2:11" s="1" customFormat="1" ht="12.75" customHeight="1">
      <c r="B32" s="267"/>
      <c r="C32" s="268"/>
      <c r="D32" s="268"/>
      <c r="E32" s="268"/>
      <c r="F32" s="268"/>
      <c r="G32" s="268"/>
      <c r="H32" s="268"/>
      <c r="I32" s="268"/>
      <c r="J32" s="268"/>
      <c r="K32" s="264"/>
    </row>
    <row r="33" spans="2:11" s="1" customFormat="1" ht="15" customHeight="1">
      <c r="B33" s="267"/>
      <c r="C33" s="268"/>
      <c r="D33" s="390" t="s">
        <v>551</v>
      </c>
      <c r="E33" s="390"/>
      <c r="F33" s="390"/>
      <c r="G33" s="390"/>
      <c r="H33" s="390"/>
      <c r="I33" s="390"/>
      <c r="J33" s="390"/>
      <c r="K33" s="264"/>
    </row>
    <row r="34" spans="2:11" s="1" customFormat="1" ht="15" customHeight="1">
      <c r="B34" s="267"/>
      <c r="C34" s="268"/>
      <c r="D34" s="390" t="s">
        <v>552</v>
      </c>
      <c r="E34" s="390"/>
      <c r="F34" s="390"/>
      <c r="G34" s="390"/>
      <c r="H34" s="390"/>
      <c r="I34" s="390"/>
      <c r="J34" s="390"/>
      <c r="K34" s="264"/>
    </row>
    <row r="35" spans="2:11" s="1" customFormat="1" ht="15" customHeight="1">
      <c r="B35" s="267"/>
      <c r="C35" s="268"/>
      <c r="D35" s="390" t="s">
        <v>553</v>
      </c>
      <c r="E35" s="390"/>
      <c r="F35" s="390"/>
      <c r="G35" s="390"/>
      <c r="H35" s="390"/>
      <c r="I35" s="390"/>
      <c r="J35" s="390"/>
      <c r="K35" s="264"/>
    </row>
    <row r="36" spans="2:11" s="1" customFormat="1" ht="15" customHeight="1">
      <c r="B36" s="267"/>
      <c r="C36" s="268"/>
      <c r="D36" s="266"/>
      <c r="E36" s="269" t="s">
        <v>104</v>
      </c>
      <c r="F36" s="266"/>
      <c r="G36" s="390" t="s">
        <v>554</v>
      </c>
      <c r="H36" s="390"/>
      <c r="I36" s="390"/>
      <c r="J36" s="390"/>
      <c r="K36" s="264"/>
    </row>
    <row r="37" spans="2:11" s="1" customFormat="1" ht="30.75" customHeight="1">
      <c r="B37" s="267"/>
      <c r="C37" s="268"/>
      <c r="D37" s="266"/>
      <c r="E37" s="269" t="s">
        <v>555</v>
      </c>
      <c r="F37" s="266"/>
      <c r="G37" s="390" t="s">
        <v>556</v>
      </c>
      <c r="H37" s="390"/>
      <c r="I37" s="390"/>
      <c r="J37" s="390"/>
      <c r="K37" s="264"/>
    </row>
    <row r="38" spans="2:11" s="1" customFormat="1" ht="15" customHeight="1">
      <c r="B38" s="267"/>
      <c r="C38" s="268"/>
      <c r="D38" s="266"/>
      <c r="E38" s="269" t="s">
        <v>54</v>
      </c>
      <c r="F38" s="266"/>
      <c r="G38" s="390" t="s">
        <v>557</v>
      </c>
      <c r="H38" s="390"/>
      <c r="I38" s="390"/>
      <c r="J38" s="390"/>
      <c r="K38" s="264"/>
    </row>
    <row r="39" spans="2:11" s="1" customFormat="1" ht="15" customHeight="1">
      <c r="B39" s="267"/>
      <c r="C39" s="268"/>
      <c r="D39" s="266"/>
      <c r="E39" s="269" t="s">
        <v>55</v>
      </c>
      <c r="F39" s="266"/>
      <c r="G39" s="390" t="s">
        <v>558</v>
      </c>
      <c r="H39" s="390"/>
      <c r="I39" s="390"/>
      <c r="J39" s="390"/>
      <c r="K39" s="264"/>
    </row>
    <row r="40" spans="2:11" s="1" customFormat="1" ht="15" customHeight="1">
      <c r="B40" s="267"/>
      <c r="C40" s="268"/>
      <c r="D40" s="266"/>
      <c r="E40" s="269" t="s">
        <v>105</v>
      </c>
      <c r="F40" s="266"/>
      <c r="G40" s="390" t="s">
        <v>559</v>
      </c>
      <c r="H40" s="390"/>
      <c r="I40" s="390"/>
      <c r="J40" s="390"/>
      <c r="K40" s="264"/>
    </row>
    <row r="41" spans="2:11" s="1" customFormat="1" ht="15" customHeight="1">
      <c r="B41" s="267"/>
      <c r="C41" s="268"/>
      <c r="D41" s="266"/>
      <c r="E41" s="269" t="s">
        <v>106</v>
      </c>
      <c r="F41" s="266"/>
      <c r="G41" s="390" t="s">
        <v>560</v>
      </c>
      <c r="H41" s="390"/>
      <c r="I41" s="390"/>
      <c r="J41" s="390"/>
      <c r="K41" s="264"/>
    </row>
    <row r="42" spans="2:11" s="1" customFormat="1" ht="15" customHeight="1">
      <c r="B42" s="267"/>
      <c r="C42" s="268"/>
      <c r="D42" s="266"/>
      <c r="E42" s="269" t="s">
        <v>561</v>
      </c>
      <c r="F42" s="266"/>
      <c r="G42" s="390" t="s">
        <v>562</v>
      </c>
      <c r="H42" s="390"/>
      <c r="I42" s="390"/>
      <c r="J42" s="390"/>
      <c r="K42" s="264"/>
    </row>
    <row r="43" spans="2:11" s="1" customFormat="1" ht="15" customHeight="1">
      <c r="B43" s="267"/>
      <c r="C43" s="268"/>
      <c r="D43" s="266"/>
      <c r="E43" s="269"/>
      <c r="F43" s="266"/>
      <c r="G43" s="390" t="s">
        <v>563</v>
      </c>
      <c r="H43" s="390"/>
      <c r="I43" s="390"/>
      <c r="J43" s="390"/>
      <c r="K43" s="264"/>
    </row>
    <row r="44" spans="2:11" s="1" customFormat="1" ht="15" customHeight="1">
      <c r="B44" s="267"/>
      <c r="C44" s="268"/>
      <c r="D44" s="266"/>
      <c r="E44" s="269" t="s">
        <v>564</v>
      </c>
      <c r="F44" s="266"/>
      <c r="G44" s="390" t="s">
        <v>565</v>
      </c>
      <c r="H44" s="390"/>
      <c r="I44" s="390"/>
      <c r="J44" s="390"/>
      <c r="K44" s="264"/>
    </row>
    <row r="45" spans="2:11" s="1" customFormat="1" ht="15" customHeight="1">
      <c r="B45" s="267"/>
      <c r="C45" s="268"/>
      <c r="D45" s="266"/>
      <c r="E45" s="269" t="s">
        <v>108</v>
      </c>
      <c r="F45" s="266"/>
      <c r="G45" s="390" t="s">
        <v>566</v>
      </c>
      <c r="H45" s="390"/>
      <c r="I45" s="390"/>
      <c r="J45" s="390"/>
      <c r="K45" s="264"/>
    </row>
    <row r="46" spans="2:11" s="1" customFormat="1" ht="12.75" customHeight="1">
      <c r="B46" s="267"/>
      <c r="C46" s="268"/>
      <c r="D46" s="266"/>
      <c r="E46" s="266"/>
      <c r="F46" s="266"/>
      <c r="G46" s="266"/>
      <c r="H46" s="266"/>
      <c r="I46" s="266"/>
      <c r="J46" s="266"/>
      <c r="K46" s="264"/>
    </row>
    <row r="47" spans="2:11" s="1" customFormat="1" ht="15" customHeight="1">
      <c r="B47" s="267"/>
      <c r="C47" s="268"/>
      <c r="D47" s="390" t="s">
        <v>567</v>
      </c>
      <c r="E47" s="390"/>
      <c r="F47" s="390"/>
      <c r="G47" s="390"/>
      <c r="H47" s="390"/>
      <c r="I47" s="390"/>
      <c r="J47" s="390"/>
      <c r="K47" s="264"/>
    </row>
    <row r="48" spans="2:11" s="1" customFormat="1" ht="15" customHeight="1">
      <c r="B48" s="267"/>
      <c r="C48" s="268"/>
      <c r="D48" s="268"/>
      <c r="E48" s="390" t="s">
        <v>568</v>
      </c>
      <c r="F48" s="390"/>
      <c r="G48" s="390"/>
      <c r="H48" s="390"/>
      <c r="I48" s="390"/>
      <c r="J48" s="390"/>
      <c r="K48" s="264"/>
    </row>
    <row r="49" spans="2:11" s="1" customFormat="1" ht="15" customHeight="1">
      <c r="B49" s="267"/>
      <c r="C49" s="268"/>
      <c r="D49" s="268"/>
      <c r="E49" s="390" t="s">
        <v>569</v>
      </c>
      <c r="F49" s="390"/>
      <c r="G49" s="390"/>
      <c r="H49" s="390"/>
      <c r="I49" s="390"/>
      <c r="J49" s="390"/>
      <c r="K49" s="264"/>
    </row>
    <row r="50" spans="2:11" s="1" customFormat="1" ht="15" customHeight="1">
      <c r="B50" s="267"/>
      <c r="C50" s="268"/>
      <c r="D50" s="268"/>
      <c r="E50" s="390" t="s">
        <v>570</v>
      </c>
      <c r="F50" s="390"/>
      <c r="G50" s="390"/>
      <c r="H50" s="390"/>
      <c r="I50" s="390"/>
      <c r="J50" s="390"/>
      <c r="K50" s="264"/>
    </row>
    <row r="51" spans="2:11" s="1" customFormat="1" ht="15" customHeight="1">
      <c r="B51" s="267"/>
      <c r="C51" s="268"/>
      <c r="D51" s="390" t="s">
        <v>571</v>
      </c>
      <c r="E51" s="390"/>
      <c r="F51" s="390"/>
      <c r="G51" s="390"/>
      <c r="H51" s="390"/>
      <c r="I51" s="390"/>
      <c r="J51" s="390"/>
      <c r="K51" s="264"/>
    </row>
    <row r="52" spans="2:11" s="1" customFormat="1" ht="25.5" customHeight="1">
      <c r="B52" s="263"/>
      <c r="C52" s="391" t="s">
        <v>572</v>
      </c>
      <c r="D52" s="391"/>
      <c r="E52" s="391"/>
      <c r="F52" s="391"/>
      <c r="G52" s="391"/>
      <c r="H52" s="391"/>
      <c r="I52" s="391"/>
      <c r="J52" s="391"/>
      <c r="K52" s="264"/>
    </row>
    <row r="53" spans="2:11" s="1" customFormat="1" ht="5.25" customHeight="1">
      <c r="B53" s="263"/>
      <c r="C53" s="265"/>
      <c r="D53" s="265"/>
      <c r="E53" s="265"/>
      <c r="F53" s="265"/>
      <c r="G53" s="265"/>
      <c r="H53" s="265"/>
      <c r="I53" s="265"/>
      <c r="J53" s="265"/>
      <c r="K53" s="264"/>
    </row>
    <row r="54" spans="2:11" s="1" customFormat="1" ht="15" customHeight="1">
      <c r="B54" s="263"/>
      <c r="C54" s="390" t="s">
        <v>573</v>
      </c>
      <c r="D54" s="390"/>
      <c r="E54" s="390"/>
      <c r="F54" s="390"/>
      <c r="G54" s="390"/>
      <c r="H54" s="390"/>
      <c r="I54" s="390"/>
      <c r="J54" s="390"/>
      <c r="K54" s="264"/>
    </row>
    <row r="55" spans="2:11" s="1" customFormat="1" ht="15" customHeight="1">
      <c r="B55" s="263"/>
      <c r="C55" s="390" t="s">
        <v>574</v>
      </c>
      <c r="D55" s="390"/>
      <c r="E55" s="390"/>
      <c r="F55" s="390"/>
      <c r="G55" s="390"/>
      <c r="H55" s="390"/>
      <c r="I55" s="390"/>
      <c r="J55" s="390"/>
      <c r="K55" s="264"/>
    </row>
    <row r="56" spans="2:11" s="1" customFormat="1" ht="12.75" customHeight="1">
      <c r="B56" s="263"/>
      <c r="C56" s="266"/>
      <c r="D56" s="266"/>
      <c r="E56" s="266"/>
      <c r="F56" s="266"/>
      <c r="G56" s="266"/>
      <c r="H56" s="266"/>
      <c r="I56" s="266"/>
      <c r="J56" s="266"/>
      <c r="K56" s="264"/>
    </row>
    <row r="57" spans="2:11" s="1" customFormat="1" ht="15" customHeight="1">
      <c r="B57" s="263"/>
      <c r="C57" s="390" t="s">
        <v>575</v>
      </c>
      <c r="D57" s="390"/>
      <c r="E57" s="390"/>
      <c r="F57" s="390"/>
      <c r="G57" s="390"/>
      <c r="H57" s="390"/>
      <c r="I57" s="390"/>
      <c r="J57" s="390"/>
      <c r="K57" s="264"/>
    </row>
    <row r="58" spans="2:11" s="1" customFormat="1" ht="15" customHeight="1">
      <c r="B58" s="263"/>
      <c r="C58" s="268"/>
      <c r="D58" s="390" t="s">
        <v>576</v>
      </c>
      <c r="E58" s="390"/>
      <c r="F58" s="390"/>
      <c r="G58" s="390"/>
      <c r="H58" s="390"/>
      <c r="I58" s="390"/>
      <c r="J58" s="390"/>
      <c r="K58" s="264"/>
    </row>
    <row r="59" spans="2:11" s="1" customFormat="1" ht="15" customHeight="1">
      <c r="B59" s="263"/>
      <c r="C59" s="268"/>
      <c r="D59" s="390" t="s">
        <v>577</v>
      </c>
      <c r="E59" s="390"/>
      <c r="F59" s="390"/>
      <c r="G59" s="390"/>
      <c r="H59" s="390"/>
      <c r="I59" s="390"/>
      <c r="J59" s="390"/>
      <c r="K59" s="264"/>
    </row>
    <row r="60" spans="2:11" s="1" customFormat="1" ht="15" customHeight="1">
      <c r="B60" s="263"/>
      <c r="C60" s="268"/>
      <c r="D60" s="390" t="s">
        <v>578</v>
      </c>
      <c r="E60" s="390"/>
      <c r="F60" s="390"/>
      <c r="G60" s="390"/>
      <c r="H60" s="390"/>
      <c r="I60" s="390"/>
      <c r="J60" s="390"/>
      <c r="K60" s="264"/>
    </row>
    <row r="61" spans="2:11" s="1" customFormat="1" ht="15" customHeight="1">
      <c r="B61" s="263"/>
      <c r="C61" s="268"/>
      <c r="D61" s="390" t="s">
        <v>579</v>
      </c>
      <c r="E61" s="390"/>
      <c r="F61" s="390"/>
      <c r="G61" s="390"/>
      <c r="H61" s="390"/>
      <c r="I61" s="390"/>
      <c r="J61" s="390"/>
      <c r="K61" s="264"/>
    </row>
    <row r="62" spans="2:11" s="1" customFormat="1" ht="15" customHeight="1">
      <c r="B62" s="263"/>
      <c r="C62" s="268"/>
      <c r="D62" s="392" t="s">
        <v>580</v>
      </c>
      <c r="E62" s="392"/>
      <c r="F62" s="392"/>
      <c r="G62" s="392"/>
      <c r="H62" s="392"/>
      <c r="I62" s="392"/>
      <c r="J62" s="392"/>
      <c r="K62" s="264"/>
    </row>
    <row r="63" spans="2:11" s="1" customFormat="1" ht="15" customHeight="1">
      <c r="B63" s="263"/>
      <c r="C63" s="268"/>
      <c r="D63" s="390" t="s">
        <v>581</v>
      </c>
      <c r="E63" s="390"/>
      <c r="F63" s="390"/>
      <c r="G63" s="390"/>
      <c r="H63" s="390"/>
      <c r="I63" s="390"/>
      <c r="J63" s="390"/>
      <c r="K63" s="264"/>
    </row>
    <row r="64" spans="2:11" s="1" customFormat="1" ht="12.75" customHeight="1">
      <c r="B64" s="263"/>
      <c r="C64" s="268"/>
      <c r="D64" s="268"/>
      <c r="E64" s="271"/>
      <c r="F64" s="268"/>
      <c r="G64" s="268"/>
      <c r="H64" s="268"/>
      <c r="I64" s="268"/>
      <c r="J64" s="268"/>
      <c r="K64" s="264"/>
    </row>
    <row r="65" spans="2:11" s="1" customFormat="1" ht="15" customHeight="1">
      <c r="B65" s="263"/>
      <c r="C65" s="268"/>
      <c r="D65" s="390" t="s">
        <v>582</v>
      </c>
      <c r="E65" s="390"/>
      <c r="F65" s="390"/>
      <c r="G65" s="390"/>
      <c r="H65" s="390"/>
      <c r="I65" s="390"/>
      <c r="J65" s="390"/>
      <c r="K65" s="264"/>
    </row>
    <row r="66" spans="2:11" s="1" customFormat="1" ht="15" customHeight="1">
      <c r="B66" s="263"/>
      <c r="C66" s="268"/>
      <c r="D66" s="392" t="s">
        <v>583</v>
      </c>
      <c r="E66" s="392"/>
      <c r="F66" s="392"/>
      <c r="G66" s="392"/>
      <c r="H66" s="392"/>
      <c r="I66" s="392"/>
      <c r="J66" s="392"/>
      <c r="K66" s="264"/>
    </row>
    <row r="67" spans="2:11" s="1" customFormat="1" ht="15" customHeight="1">
      <c r="B67" s="263"/>
      <c r="C67" s="268"/>
      <c r="D67" s="390" t="s">
        <v>584</v>
      </c>
      <c r="E67" s="390"/>
      <c r="F67" s="390"/>
      <c r="G67" s="390"/>
      <c r="H67" s="390"/>
      <c r="I67" s="390"/>
      <c r="J67" s="390"/>
      <c r="K67" s="264"/>
    </row>
    <row r="68" spans="2:11" s="1" customFormat="1" ht="15" customHeight="1">
      <c r="B68" s="263"/>
      <c r="C68" s="268"/>
      <c r="D68" s="390" t="s">
        <v>585</v>
      </c>
      <c r="E68" s="390"/>
      <c r="F68" s="390"/>
      <c r="G68" s="390"/>
      <c r="H68" s="390"/>
      <c r="I68" s="390"/>
      <c r="J68" s="390"/>
      <c r="K68" s="264"/>
    </row>
    <row r="69" spans="2:11" s="1" customFormat="1" ht="15" customHeight="1">
      <c r="B69" s="263"/>
      <c r="C69" s="268"/>
      <c r="D69" s="390" t="s">
        <v>586</v>
      </c>
      <c r="E69" s="390"/>
      <c r="F69" s="390"/>
      <c r="G69" s="390"/>
      <c r="H69" s="390"/>
      <c r="I69" s="390"/>
      <c r="J69" s="390"/>
      <c r="K69" s="264"/>
    </row>
    <row r="70" spans="2:11" s="1" customFormat="1" ht="15" customHeight="1">
      <c r="B70" s="263"/>
      <c r="C70" s="268"/>
      <c r="D70" s="390" t="s">
        <v>587</v>
      </c>
      <c r="E70" s="390"/>
      <c r="F70" s="390"/>
      <c r="G70" s="390"/>
      <c r="H70" s="390"/>
      <c r="I70" s="390"/>
      <c r="J70" s="390"/>
      <c r="K70" s="264"/>
    </row>
    <row r="71" spans="2:11" s="1" customFormat="1" ht="12.75" customHeight="1">
      <c r="B71" s="272"/>
      <c r="C71" s="273"/>
      <c r="D71" s="273"/>
      <c r="E71" s="273"/>
      <c r="F71" s="273"/>
      <c r="G71" s="273"/>
      <c r="H71" s="273"/>
      <c r="I71" s="273"/>
      <c r="J71" s="273"/>
      <c r="K71" s="274"/>
    </row>
    <row r="72" spans="2:11" s="1" customFormat="1" ht="18.75" customHeight="1">
      <c r="B72" s="275"/>
      <c r="C72" s="275"/>
      <c r="D72" s="275"/>
      <c r="E72" s="275"/>
      <c r="F72" s="275"/>
      <c r="G72" s="275"/>
      <c r="H72" s="275"/>
      <c r="I72" s="275"/>
      <c r="J72" s="275"/>
      <c r="K72" s="276"/>
    </row>
    <row r="73" spans="2:11" s="1" customFormat="1" ht="18.75" customHeight="1">
      <c r="B73" s="276"/>
      <c r="C73" s="276"/>
      <c r="D73" s="276"/>
      <c r="E73" s="276"/>
      <c r="F73" s="276"/>
      <c r="G73" s="276"/>
      <c r="H73" s="276"/>
      <c r="I73" s="276"/>
      <c r="J73" s="276"/>
      <c r="K73" s="276"/>
    </row>
    <row r="74" spans="2:11" s="1" customFormat="1" ht="7.5" customHeight="1">
      <c r="B74" s="277"/>
      <c r="C74" s="278"/>
      <c r="D74" s="278"/>
      <c r="E74" s="278"/>
      <c r="F74" s="278"/>
      <c r="G74" s="278"/>
      <c r="H74" s="278"/>
      <c r="I74" s="278"/>
      <c r="J74" s="278"/>
      <c r="K74" s="279"/>
    </row>
    <row r="75" spans="2:11" s="1" customFormat="1" ht="45" customHeight="1">
      <c r="B75" s="280"/>
      <c r="C75" s="385" t="s">
        <v>588</v>
      </c>
      <c r="D75" s="385"/>
      <c r="E75" s="385"/>
      <c r="F75" s="385"/>
      <c r="G75" s="385"/>
      <c r="H75" s="385"/>
      <c r="I75" s="385"/>
      <c r="J75" s="385"/>
      <c r="K75" s="281"/>
    </row>
    <row r="76" spans="2:11" s="1" customFormat="1" ht="17.25" customHeight="1">
      <c r="B76" s="280"/>
      <c r="C76" s="282" t="s">
        <v>589</v>
      </c>
      <c r="D76" s="282"/>
      <c r="E76" s="282"/>
      <c r="F76" s="282" t="s">
        <v>590</v>
      </c>
      <c r="G76" s="283"/>
      <c r="H76" s="282" t="s">
        <v>55</v>
      </c>
      <c r="I76" s="282" t="s">
        <v>58</v>
      </c>
      <c r="J76" s="282" t="s">
        <v>591</v>
      </c>
      <c r="K76" s="281"/>
    </row>
    <row r="77" spans="2:11" s="1" customFormat="1" ht="17.25" customHeight="1">
      <c r="B77" s="280"/>
      <c r="C77" s="284" t="s">
        <v>592</v>
      </c>
      <c r="D77" s="284"/>
      <c r="E77" s="284"/>
      <c r="F77" s="285" t="s">
        <v>593</v>
      </c>
      <c r="G77" s="286"/>
      <c r="H77" s="284"/>
      <c r="I77" s="284"/>
      <c r="J77" s="284" t="s">
        <v>594</v>
      </c>
      <c r="K77" s="281"/>
    </row>
    <row r="78" spans="2:11" s="1" customFormat="1" ht="5.25" customHeight="1">
      <c r="B78" s="280"/>
      <c r="C78" s="287"/>
      <c r="D78" s="287"/>
      <c r="E78" s="287"/>
      <c r="F78" s="287"/>
      <c r="G78" s="288"/>
      <c r="H78" s="287"/>
      <c r="I78" s="287"/>
      <c r="J78" s="287"/>
      <c r="K78" s="281"/>
    </row>
    <row r="79" spans="2:11" s="1" customFormat="1" ht="15" customHeight="1">
      <c r="B79" s="280"/>
      <c r="C79" s="269" t="s">
        <v>54</v>
      </c>
      <c r="D79" s="287"/>
      <c r="E79" s="287"/>
      <c r="F79" s="289" t="s">
        <v>595</v>
      </c>
      <c r="G79" s="288"/>
      <c r="H79" s="269" t="s">
        <v>596</v>
      </c>
      <c r="I79" s="269" t="s">
        <v>597</v>
      </c>
      <c r="J79" s="269">
        <v>20</v>
      </c>
      <c r="K79" s="281"/>
    </row>
    <row r="80" spans="2:11" s="1" customFormat="1" ht="15" customHeight="1">
      <c r="B80" s="280"/>
      <c r="C80" s="269" t="s">
        <v>598</v>
      </c>
      <c r="D80" s="269"/>
      <c r="E80" s="269"/>
      <c r="F80" s="289" t="s">
        <v>595</v>
      </c>
      <c r="G80" s="288"/>
      <c r="H80" s="269" t="s">
        <v>599</v>
      </c>
      <c r="I80" s="269" t="s">
        <v>597</v>
      </c>
      <c r="J80" s="269">
        <v>120</v>
      </c>
      <c r="K80" s="281"/>
    </row>
    <row r="81" spans="2:11" s="1" customFormat="1" ht="15" customHeight="1">
      <c r="B81" s="290"/>
      <c r="C81" s="269" t="s">
        <v>600</v>
      </c>
      <c r="D81" s="269"/>
      <c r="E81" s="269"/>
      <c r="F81" s="289" t="s">
        <v>601</v>
      </c>
      <c r="G81" s="288"/>
      <c r="H81" s="269" t="s">
        <v>602</v>
      </c>
      <c r="I81" s="269" t="s">
        <v>597</v>
      </c>
      <c r="J81" s="269">
        <v>50</v>
      </c>
      <c r="K81" s="281"/>
    </row>
    <row r="82" spans="2:11" s="1" customFormat="1" ht="15" customHeight="1">
      <c r="B82" s="290"/>
      <c r="C82" s="269" t="s">
        <v>603</v>
      </c>
      <c r="D82" s="269"/>
      <c r="E82" s="269"/>
      <c r="F82" s="289" t="s">
        <v>595</v>
      </c>
      <c r="G82" s="288"/>
      <c r="H82" s="269" t="s">
        <v>604</v>
      </c>
      <c r="I82" s="269" t="s">
        <v>605</v>
      </c>
      <c r="J82" s="269"/>
      <c r="K82" s="281"/>
    </row>
    <row r="83" spans="2:11" s="1" customFormat="1" ht="15" customHeight="1">
      <c r="B83" s="290"/>
      <c r="C83" s="291" t="s">
        <v>606</v>
      </c>
      <c r="D83" s="291"/>
      <c r="E83" s="291"/>
      <c r="F83" s="292" t="s">
        <v>601</v>
      </c>
      <c r="G83" s="291"/>
      <c r="H83" s="291" t="s">
        <v>607</v>
      </c>
      <c r="I83" s="291" t="s">
        <v>597</v>
      </c>
      <c r="J83" s="291">
        <v>15</v>
      </c>
      <c r="K83" s="281"/>
    </row>
    <row r="84" spans="2:11" s="1" customFormat="1" ht="15" customHeight="1">
      <c r="B84" s="290"/>
      <c r="C84" s="291" t="s">
        <v>608</v>
      </c>
      <c r="D84" s="291"/>
      <c r="E84" s="291"/>
      <c r="F84" s="292" t="s">
        <v>601</v>
      </c>
      <c r="G84" s="291"/>
      <c r="H84" s="291" t="s">
        <v>609</v>
      </c>
      <c r="I84" s="291" t="s">
        <v>597</v>
      </c>
      <c r="J84" s="291">
        <v>15</v>
      </c>
      <c r="K84" s="281"/>
    </row>
    <row r="85" spans="2:11" s="1" customFormat="1" ht="15" customHeight="1">
      <c r="B85" s="290"/>
      <c r="C85" s="291" t="s">
        <v>610</v>
      </c>
      <c r="D85" s="291"/>
      <c r="E85" s="291"/>
      <c r="F85" s="292" t="s">
        <v>601</v>
      </c>
      <c r="G85" s="291"/>
      <c r="H85" s="291" t="s">
        <v>611</v>
      </c>
      <c r="I85" s="291" t="s">
        <v>597</v>
      </c>
      <c r="J85" s="291">
        <v>20</v>
      </c>
      <c r="K85" s="281"/>
    </row>
    <row r="86" spans="2:11" s="1" customFormat="1" ht="15" customHeight="1">
      <c r="B86" s="290"/>
      <c r="C86" s="291" t="s">
        <v>612</v>
      </c>
      <c r="D86" s="291"/>
      <c r="E86" s="291"/>
      <c r="F86" s="292" t="s">
        <v>601</v>
      </c>
      <c r="G86" s="291"/>
      <c r="H86" s="291" t="s">
        <v>613</v>
      </c>
      <c r="I86" s="291" t="s">
        <v>597</v>
      </c>
      <c r="J86" s="291">
        <v>20</v>
      </c>
      <c r="K86" s="281"/>
    </row>
    <row r="87" spans="2:11" s="1" customFormat="1" ht="15" customHeight="1">
      <c r="B87" s="290"/>
      <c r="C87" s="269" t="s">
        <v>614</v>
      </c>
      <c r="D87" s="269"/>
      <c r="E87" s="269"/>
      <c r="F87" s="289" t="s">
        <v>601</v>
      </c>
      <c r="G87" s="288"/>
      <c r="H87" s="269" t="s">
        <v>615</v>
      </c>
      <c r="I87" s="269" t="s">
        <v>597</v>
      </c>
      <c r="J87" s="269">
        <v>50</v>
      </c>
      <c r="K87" s="281"/>
    </row>
    <row r="88" spans="2:11" s="1" customFormat="1" ht="15" customHeight="1">
      <c r="B88" s="290"/>
      <c r="C88" s="269" t="s">
        <v>616</v>
      </c>
      <c r="D88" s="269"/>
      <c r="E88" s="269"/>
      <c r="F88" s="289" t="s">
        <v>601</v>
      </c>
      <c r="G88" s="288"/>
      <c r="H88" s="269" t="s">
        <v>617</v>
      </c>
      <c r="I88" s="269" t="s">
        <v>597</v>
      </c>
      <c r="J88" s="269">
        <v>20</v>
      </c>
      <c r="K88" s="281"/>
    </row>
    <row r="89" spans="2:11" s="1" customFormat="1" ht="15" customHeight="1">
      <c r="B89" s="290"/>
      <c r="C89" s="269" t="s">
        <v>618</v>
      </c>
      <c r="D89" s="269"/>
      <c r="E89" s="269"/>
      <c r="F89" s="289" t="s">
        <v>601</v>
      </c>
      <c r="G89" s="288"/>
      <c r="H89" s="269" t="s">
        <v>619</v>
      </c>
      <c r="I89" s="269" t="s">
        <v>597</v>
      </c>
      <c r="J89" s="269">
        <v>20</v>
      </c>
      <c r="K89" s="281"/>
    </row>
    <row r="90" spans="2:11" s="1" customFormat="1" ht="15" customHeight="1">
      <c r="B90" s="290"/>
      <c r="C90" s="269" t="s">
        <v>620</v>
      </c>
      <c r="D90" s="269"/>
      <c r="E90" s="269"/>
      <c r="F90" s="289" t="s">
        <v>601</v>
      </c>
      <c r="G90" s="288"/>
      <c r="H90" s="269" t="s">
        <v>621</v>
      </c>
      <c r="I90" s="269" t="s">
        <v>597</v>
      </c>
      <c r="J90" s="269">
        <v>50</v>
      </c>
      <c r="K90" s="281"/>
    </row>
    <row r="91" spans="2:11" s="1" customFormat="1" ht="15" customHeight="1">
      <c r="B91" s="290"/>
      <c r="C91" s="269" t="s">
        <v>622</v>
      </c>
      <c r="D91" s="269"/>
      <c r="E91" s="269"/>
      <c r="F91" s="289" t="s">
        <v>601</v>
      </c>
      <c r="G91" s="288"/>
      <c r="H91" s="269" t="s">
        <v>622</v>
      </c>
      <c r="I91" s="269" t="s">
        <v>597</v>
      </c>
      <c r="J91" s="269">
        <v>50</v>
      </c>
      <c r="K91" s="281"/>
    </row>
    <row r="92" spans="2:11" s="1" customFormat="1" ht="15" customHeight="1">
      <c r="B92" s="290"/>
      <c r="C92" s="269" t="s">
        <v>623</v>
      </c>
      <c r="D92" s="269"/>
      <c r="E92" s="269"/>
      <c r="F92" s="289" t="s">
        <v>601</v>
      </c>
      <c r="G92" s="288"/>
      <c r="H92" s="269" t="s">
        <v>624</v>
      </c>
      <c r="I92" s="269" t="s">
        <v>597</v>
      </c>
      <c r="J92" s="269">
        <v>255</v>
      </c>
      <c r="K92" s="281"/>
    </row>
    <row r="93" spans="2:11" s="1" customFormat="1" ht="15" customHeight="1">
      <c r="B93" s="290"/>
      <c r="C93" s="269" t="s">
        <v>625</v>
      </c>
      <c r="D93" s="269"/>
      <c r="E93" s="269"/>
      <c r="F93" s="289" t="s">
        <v>595</v>
      </c>
      <c r="G93" s="288"/>
      <c r="H93" s="269" t="s">
        <v>626</v>
      </c>
      <c r="I93" s="269" t="s">
        <v>627</v>
      </c>
      <c r="J93" s="269"/>
      <c r="K93" s="281"/>
    </row>
    <row r="94" spans="2:11" s="1" customFormat="1" ht="15" customHeight="1">
      <c r="B94" s="290"/>
      <c r="C94" s="269" t="s">
        <v>628</v>
      </c>
      <c r="D94" s="269"/>
      <c r="E94" s="269"/>
      <c r="F94" s="289" t="s">
        <v>595</v>
      </c>
      <c r="G94" s="288"/>
      <c r="H94" s="269" t="s">
        <v>629</v>
      </c>
      <c r="I94" s="269" t="s">
        <v>630</v>
      </c>
      <c r="J94" s="269"/>
      <c r="K94" s="281"/>
    </row>
    <row r="95" spans="2:11" s="1" customFormat="1" ht="15" customHeight="1">
      <c r="B95" s="290"/>
      <c r="C95" s="269" t="s">
        <v>631</v>
      </c>
      <c r="D95" s="269"/>
      <c r="E95" s="269"/>
      <c r="F95" s="289" t="s">
        <v>595</v>
      </c>
      <c r="G95" s="288"/>
      <c r="H95" s="269" t="s">
        <v>631</v>
      </c>
      <c r="I95" s="269" t="s">
        <v>630</v>
      </c>
      <c r="J95" s="269"/>
      <c r="K95" s="281"/>
    </row>
    <row r="96" spans="2:11" s="1" customFormat="1" ht="15" customHeight="1">
      <c r="B96" s="290"/>
      <c r="C96" s="269" t="s">
        <v>39</v>
      </c>
      <c r="D96" s="269"/>
      <c r="E96" s="269"/>
      <c r="F96" s="289" t="s">
        <v>595</v>
      </c>
      <c r="G96" s="288"/>
      <c r="H96" s="269" t="s">
        <v>632</v>
      </c>
      <c r="I96" s="269" t="s">
        <v>630</v>
      </c>
      <c r="J96" s="269"/>
      <c r="K96" s="281"/>
    </row>
    <row r="97" spans="2:11" s="1" customFormat="1" ht="15" customHeight="1">
      <c r="B97" s="290"/>
      <c r="C97" s="269" t="s">
        <v>49</v>
      </c>
      <c r="D97" s="269"/>
      <c r="E97" s="269"/>
      <c r="F97" s="289" t="s">
        <v>595</v>
      </c>
      <c r="G97" s="288"/>
      <c r="H97" s="269" t="s">
        <v>633</v>
      </c>
      <c r="I97" s="269" t="s">
        <v>630</v>
      </c>
      <c r="J97" s="269"/>
      <c r="K97" s="281"/>
    </row>
    <row r="98" spans="2:11" s="1" customFormat="1" ht="15" customHeight="1">
      <c r="B98" s="293"/>
      <c r="C98" s="294"/>
      <c r="D98" s="294"/>
      <c r="E98" s="294"/>
      <c r="F98" s="294"/>
      <c r="G98" s="294"/>
      <c r="H98" s="294"/>
      <c r="I98" s="294"/>
      <c r="J98" s="294"/>
      <c r="K98" s="295"/>
    </row>
    <row r="99" spans="2:11" s="1" customFormat="1" ht="18.75" customHeight="1">
      <c r="B99" s="296"/>
      <c r="C99" s="297"/>
      <c r="D99" s="297"/>
      <c r="E99" s="297"/>
      <c r="F99" s="297"/>
      <c r="G99" s="297"/>
      <c r="H99" s="297"/>
      <c r="I99" s="297"/>
      <c r="J99" s="297"/>
      <c r="K99" s="296"/>
    </row>
    <row r="100" spans="2:11" s="1" customFormat="1" ht="18.75" customHeight="1">
      <c r="B100" s="276"/>
      <c r="C100" s="276"/>
      <c r="D100" s="276"/>
      <c r="E100" s="276"/>
      <c r="F100" s="276"/>
      <c r="G100" s="276"/>
      <c r="H100" s="276"/>
      <c r="I100" s="276"/>
      <c r="J100" s="276"/>
      <c r="K100" s="276"/>
    </row>
    <row r="101" spans="2:11" s="1" customFormat="1" ht="7.5" customHeight="1">
      <c r="B101" s="277"/>
      <c r="C101" s="278"/>
      <c r="D101" s="278"/>
      <c r="E101" s="278"/>
      <c r="F101" s="278"/>
      <c r="G101" s="278"/>
      <c r="H101" s="278"/>
      <c r="I101" s="278"/>
      <c r="J101" s="278"/>
      <c r="K101" s="279"/>
    </row>
    <row r="102" spans="2:11" s="1" customFormat="1" ht="45" customHeight="1">
      <c r="B102" s="280"/>
      <c r="C102" s="385" t="s">
        <v>634</v>
      </c>
      <c r="D102" s="385"/>
      <c r="E102" s="385"/>
      <c r="F102" s="385"/>
      <c r="G102" s="385"/>
      <c r="H102" s="385"/>
      <c r="I102" s="385"/>
      <c r="J102" s="385"/>
      <c r="K102" s="281"/>
    </row>
    <row r="103" spans="2:11" s="1" customFormat="1" ht="17.25" customHeight="1">
      <c r="B103" s="280"/>
      <c r="C103" s="282" t="s">
        <v>589</v>
      </c>
      <c r="D103" s="282"/>
      <c r="E103" s="282"/>
      <c r="F103" s="282" t="s">
        <v>590</v>
      </c>
      <c r="G103" s="283"/>
      <c r="H103" s="282" t="s">
        <v>55</v>
      </c>
      <c r="I103" s="282" t="s">
        <v>58</v>
      </c>
      <c r="J103" s="282" t="s">
        <v>591</v>
      </c>
      <c r="K103" s="281"/>
    </row>
    <row r="104" spans="2:11" s="1" customFormat="1" ht="17.25" customHeight="1">
      <c r="B104" s="280"/>
      <c r="C104" s="284" t="s">
        <v>592</v>
      </c>
      <c r="D104" s="284"/>
      <c r="E104" s="284"/>
      <c r="F104" s="285" t="s">
        <v>593</v>
      </c>
      <c r="G104" s="286"/>
      <c r="H104" s="284"/>
      <c r="I104" s="284"/>
      <c r="J104" s="284" t="s">
        <v>594</v>
      </c>
      <c r="K104" s="281"/>
    </row>
    <row r="105" spans="2:11" s="1" customFormat="1" ht="5.25" customHeight="1">
      <c r="B105" s="280"/>
      <c r="C105" s="282"/>
      <c r="D105" s="282"/>
      <c r="E105" s="282"/>
      <c r="F105" s="282"/>
      <c r="G105" s="298"/>
      <c r="H105" s="282"/>
      <c r="I105" s="282"/>
      <c r="J105" s="282"/>
      <c r="K105" s="281"/>
    </row>
    <row r="106" spans="2:11" s="1" customFormat="1" ht="15" customHeight="1">
      <c r="B106" s="280"/>
      <c r="C106" s="269" t="s">
        <v>54</v>
      </c>
      <c r="D106" s="287"/>
      <c r="E106" s="287"/>
      <c r="F106" s="289" t="s">
        <v>595</v>
      </c>
      <c r="G106" s="298"/>
      <c r="H106" s="269" t="s">
        <v>635</v>
      </c>
      <c r="I106" s="269" t="s">
        <v>597</v>
      </c>
      <c r="J106" s="269">
        <v>20</v>
      </c>
      <c r="K106" s="281"/>
    </row>
    <row r="107" spans="2:11" s="1" customFormat="1" ht="15" customHeight="1">
      <c r="B107" s="280"/>
      <c r="C107" s="269" t="s">
        <v>598</v>
      </c>
      <c r="D107" s="269"/>
      <c r="E107" s="269"/>
      <c r="F107" s="289" t="s">
        <v>595</v>
      </c>
      <c r="G107" s="269"/>
      <c r="H107" s="269" t="s">
        <v>635</v>
      </c>
      <c r="I107" s="269" t="s">
        <v>597</v>
      </c>
      <c r="J107" s="269">
        <v>120</v>
      </c>
      <c r="K107" s="281"/>
    </row>
    <row r="108" spans="2:11" s="1" customFormat="1" ht="15" customHeight="1">
      <c r="B108" s="290"/>
      <c r="C108" s="269" t="s">
        <v>600</v>
      </c>
      <c r="D108" s="269"/>
      <c r="E108" s="269"/>
      <c r="F108" s="289" t="s">
        <v>601</v>
      </c>
      <c r="G108" s="269"/>
      <c r="H108" s="269" t="s">
        <v>635</v>
      </c>
      <c r="I108" s="269" t="s">
        <v>597</v>
      </c>
      <c r="J108" s="269">
        <v>50</v>
      </c>
      <c r="K108" s="281"/>
    </row>
    <row r="109" spans="2:11" s="1" customFormat="1" ht="15" customHeight="1">
      <c r="B109" s="290"/>
      <c r="C109" s="269" t="s">
        <v>603</v>
      </c>
      <c r="D109" s="269"/>
      <c r="E109" s="269"/>
      <c r="F109" s="289" t="s">
        <v>595</v>
      </c>
      <c r="G109" s="269"/>
      <c r="H109" s="269" t="s">
        <v>635</v>
      </c>
      <c r="I109" s="269" t="s">
        <v>605</v>
      </c>
      <c r="J109" s="269"/>
      <c r="K109" s="281"/>
    </row>
    <row r="110" spans="2:11" s="1" customFormat="1" ht="15" customHeight="1">
      <c r="B110" s="290"/>
      <c r="C110" s="269" t="s">
        <v>614</v>
      </c>
      <c r="D110" s="269"/>
      <c r="E110" s="269"/>
      <c r="F110" s="289" t="s">
        <v>601</v>
      </c>
      <c r="G110" s="269"/>
      <c r="H110" s="269" t="s">
        <v>635</v>
      </c>
      <c r="I110" s="269" t="s">
        <v>597</v>
      </c>
      <c r="J110" s="269">
        <v>50</v>
      </c>
      <c r="K110" s="281"/>
    </row>
    <row r="111" spans="2:11" s="1" customFormat="1" ht="15" customHeight="1">
      <c r="B111" s="290"/>
      <c r="C111" s="269" t="s">
        <v>622</v>
      </c>
      <c r="D111" s="269"/>
      <c r="E111" s="269"/>
      <c r="F111" s="289" t="s">
        <v>601</v>
      </c>
      <c r="G111" s="269"/>
      <c r="H111" s="269" t="s">
        <v>635</v>
      </c>
      <c r="I111" s="269" t="s">
        <v>597</v>
      </c>
      <c r="J111" s="269">
        <v>50</v>
      </c>
      <c r="K111" s="281"/>
    </row>
    <row r="112" spans="2:11" s="1" customFormat="1" ht="15" customHeight="1">
      <c r="B112" s="290"/>
      <c r="C112" s="269" t="s">
        <v>620</v>
      </c>
      <c r="D112" s="269"/>
      <c r="E112" s="269"/>
      <c r="F112" s="289" t="s">
        <v>601</v>
      </c>
      <c r="G112" s="269"/>
      <c r="H112" s="269" t="s">
        <v>635</v>
      </c>
      <c r="I112" s="269" t="s">
        <v>597</v>
      </c>
      <c r="J112" s="269">
        <v>50</v>
      </c>
      <c r="K112" s="281"/>
    </row>
    <row r="113" spans="2:11" s="1" customFormat="1" ht="15" customHeight="1">
      <c r="B113" s="290"/>
      <c r="C113" s="269" t="s">
        <v>54</v>
      </c>
      <c r="D113" s="269"/>
      <c r="E113" s="269"/>
      <c r="F113" s="289" t="s">
        <v>595</v>
      </c>
      <c r="G113" s="269"/>
      <c r="H113" s="269" t="s">
        <v>636</v>
      </c>
      <c r="I113" s="269" t="s">
        <v>597</v>
      </c>
      <c r="J113" s="269">
        <v>20</v>
      </c>
      <c r="K113" s="281"/>
    </row>
    <row r="114" spans="2:11" s="1" customFormat="1" ht="15" customHeight="1">
      <c r="B114" s="290"/>
      <c r="C114" s="269" t="s">
        <v>637</v>
      </c>
      <c r="D114" s="269"/>
      <c r="E114" s="269"/>
      <c r="F114" s="289" t="s">
        <v>595</v>
      </c>
      <c r="G114" s="269"/>
      <c r="H114" s="269" t="s">
        <v>638</v>
      </c>
      <c r="I114" s="269" t="s">
        <v>597</v>
      </c>
      <c r="J114" s="269">
        <v>120</v>
      </c>
      <c r="K114" s="281"/>
    </row>
    <row r="115" spans="2:11" s="1" customFormat="1" ht="15" customHeight="1">
      <c r="B115" s="290"/>
      <c r="C115" s="269" t="s">
        <v>39</v>
      </c>
      <c r="D115" s="269"/>
      <c r="E115" s="269"/>
      <c r="F115" s="289" t="s">
        <v>595</v>
      </c>
      <c r="G115" s="269"/>
      <c r="H115" s="269" t="s">
        <v>639</v>
      </c>
      <c r="I115" s="269" t="s">
        <v>630</v>
      </c>
      <c r="J115" s="269"/>
      <c r="K115" s="281"/>
    </row>
    <row r="116" spans="2:11" s="1" customFormat="1" ht="15" customHeight="1">
      <c r="B116" s="290"/>
      <c r="C116" s="269" t="s">
        <v>49</v>
      </c>
      <c r="D116" s="269"/>
      <c r="E116" s="269"/>
      <c r="F116" s="289" t="s">
        <v>595</v>
      </c>
      <c r="G116" s="269"/>
      <c r="H116" s="269" t="s">
        <v>640</v>
      </c>
      <c r="I116" s="269" t="s">
        <v>630</v>
      </c>
      <c r="J116" s="269"/>
      <c r="K116" s="281"/>
    </row>
    <row r="117" spans="2:11" s="1" customFormat="1" ht="15" customHeight="1">
      <c r="B117" s="290"/>
      <c r="C117" s="269" t="s">
        <v>58</v>
      </c>
      <c r="D117" s="269"/>
      <c r="E117" s="269"/>
      <c r="F117" s="289" t="s">
        <v>595</v>
      </c>
      <c r="G117" s="269"/>
      <c r="H117" s="269" t="s">
        <v>641</v>
      </c>
      <c r="I117" s="269" t="s">
        <v>642</v>
      </c>
      <c r="J117" s="269"/>
      <c r="K117" s="281"/>
    </row>
    <row r="118" spans="2:11" s="1" customFormat="1" ht="15" customHeight="1">
      <c r="B118" s="293"/>
      <c r="C118" s="299"/>
      <c r="D118" s="299"/>
      <c r="E118" s="299"/>
      <c r="F118" s="299"/>
      <c r="G118" s="299"/>
      <c r="H118" s="299"/>
      <c r="I118" s="299"/>
      <c r="J118" s="299"/>
      <c r="K118" s="295"/>
    </row>
    <row r="119" spans="2:11" s="1" customFormat="1" ht="18.75" customHeight="1">
      <c r="B119" s="300"/>
      <c r="C119" s="266"/>
      <c r="D119" s="266"/>
      <c r="E119" s="266"/>
      <c r="F119" s="301"/>
      <c r="G119" s="266"/>
      <c r="H119" s="266"/>
      <c r="I119" s="266"/>
      <c r="J119" s="266"/>
      <c r="K119" s="300"/>
    </row>
    <row r="120" spans="2:11" s="1" customFormat="1" ht="18.75" customHeight="1">
      <c r="B120" s="276"/>
      <c r="C120" s="276"/>
      <c r="D120" s="276"/>
      <c r="E120" s="276"/>
      <c r="F120" s="276"/>
      <c r="G120" s="276"/>
      <c r="H120" s="276"/>
      <c r="I120" s="276"/>
      <c r="J120" s="276"/>
      <c r="K120" s="276"/>
    </row>
    <row r="121" spans="2:11" s="1" customFormat="1" ht="7.5" customHeight="1">
      <c r="B121" s="302"/>
      <c r="C121" s="303"/>
      <c r="D121" s="303"/>
      <c r="E121" s="303"/>
      <c r="F121" s="303"/>
      <c r="G121" s="303"/>
      <c r="H121" s="303"/>
      <c r="I121" s="303"/>
      <c r="J121" s="303"/>
      <c r="K121" s="304"/>
    </row>
    <row r="122" spans="2:11" s="1" customFormat="1" ht="45" customHeight="1">
      <c r="B122" s="305"/>
      <c r="C122" s="386" t="s">
        <v>643</v>
      </c>
      <c r="D122" s="386"/>
      <c r="E122" s="386"/>
      <c r="F122" s="386"/>
      <c r="G122" s="386"/>
      <c r="H122" s="386"/>
      <c r="I122" s="386"/>
      <c r="J122" s="386"/>
      <c r="K122" s="306"/>
    </row>
    <row r="123" spans="2:11" s="1" customFormat="1" ht="17.25" customHeight="1">
      <c r="B123" s="307"/>
      <c r="C123" s="282" t="s">
        <v>589</v>
      </c>
      <c r="D123" s="282"/>
      <c r="E123" s="282"/>
      <c r="F123" s="282" t="s">
        <v>590</v>
      </c>
      <c r="G123" s="283"/>
      <c r="H123" s="282" t="s">
        <v>55</v>
      </c>
      <c r="I123" s="282" t="s">
        <v>58</v>
      </c>
      <c r="J123" s="282" t="s">
        <v>591</v>
      </c>
      <c r="K123" s="308"/>
    </row>
    <row r="124" spans="2:11" s="1" customFormat="1" ht="17.25" customHeight="1">
      <c r="B124" s="307"/>
      <c r="C124" s="284" t="s">
        <v>592</v>
      </c>
      <c r="D124" s="284"/>
      <c r="E124" s="284"/>
      <c r="F124" s="285" t="s">
        <v>593</v>
      </c>
      <c r="G124" s="286"/>
      <c r="H124" s="284"/>
      <c r="I124" s="284"/>
      <c r="J124" s="284" t="s">
        <v>594</v>
      </c>
      <c r="K124" s="308"/>
    </row>
    <row r="125" spans="2:11" s="1" customFormat="1" ht="5.25" customHeight="1">
      <c r="B125" s="309"/>
      <c r="C125" s="287"/>
      <c r="D125" s="287"/>
      <c r="E125" s="287"/>
      <c r="F125" s="287"/>
      <c r="G125" s="269"/>
      <c r="H125" s="287"/>
      <c r="I125" s="287"/>
      <c r="J125" s="287"/>
      <c r="K125" s="310"/>
    </row>
    <row r="126" spans="2:11" s="1" customFormat="1" ht="15" customHeight="1">
      <c r="B126" s="309"/>
      <c r="C126" s="269" t="s">
        <v>598</v>
      </c>
      <c r="D126" s="287"/>
      <c r="E126" s="287"/>
      <c r="F126" s="289" t="s">
        <v>595</v>
      </c>
      <c r="G126" s="269"/>
      <c r="H126" s="269" t="s">
        <v>635</v>
      </c>
      <c r="I126" s="269" t="s">
        <v>597</v>
      </c>
      <c r="J126" s="269">
        <v>120</v>
      </c>
      <c r="K126" s="311"/>
    </row>
    <row r="127" spans="2:11" s="1" customFormat="1" ht="15" customHeight="1">
      <c r="B127" s="309"/>
      <c r="C127" s="269" t="s">
        <v>644</v>
      </c>
      <c r="D127" s="269"/>
      <c r="E127" s="269"/>
      <c r="F127" s="289" t="s">
        <v>595</v>
      </c>
      <c r="G127" s="269"/>
      <c r="H127" s="269" t="s">
        <v>645</v>
      </c>
      <c r="I127" s="269" t="s">
        <v>597</v>
      </c>
      <c r="J127" s="269" t="s">
        <v>646</v>
      </c>
      <c r="K127" s="311"/>
    </row>
    <row r="128" spans="2:11" s="1" customFormat="1" ht="15" customHeight="1">
      <c r="B128" s="309"/>
      <c r="C128" s="269" t="s">
        <v>543</v>
      </c>
      <c r="D128" s="269"/>
      <c r="E128" s="269"/>
      <c r="F128" s="289" t="s">
        <v>595</v>
      </c>
      <c r="G128" s="269"/>
      <c r="H128" s="269" t="s">
        <v>647</v>
      </c>
      <c r="I128" s="269" t="s">
        <v>597</v>
      </c>
      <c r="J128" s="269" t="s">
        <v>646</v>
      </c>
      <c r="K128" s="311"/>
    </row>
    <row r="129" spans="2:11" s="1" customFormat="1" ht="15" customHeight="1">
      <c r="B129" s="309"/>
      <c r="C129" s="269" t="s">
        <v>606</v>
      </c>
      <c r="D129" s="269"/>
      <c r="E129" s="269"/>
      <c r="F129" s="289" t="s">
        <v>601</v>
      </c>
      <c r="G129" s="269"/>
      <c r="H129" s="269" t="s">
        <v>607</v>
      </c>
      <c r="I129" s="269" t="s">
        <v>597</v>
      </c>
      <c r="J129" s="269">
        <v>15</v>
      </c>
      <c r="K129" s="311"/>
    </row>
    <row r="130" spans="2:11" s="1" customFormat="1" ht="15" customHeight="1">
      <c r="B130" s="309"/>
      <c r="C130" s="291" t="s">
        <v>608</v>
      </c>
      <c r="D130" s="291"/>
      <c r="E130" s="291"/>
      <c r="F130" s="292" t="s">
        <v>601</v>
      </c>
      <c r="G130" s="291"/>
      <c r="H130" s="291" t="s">
        <v>609</v>
      </c>
      <c r="I130" s="291" t="s">
        <v>597</v>
      </c>
      <c r="J130" s="291">
        <v>15</v>
      </c>
      <c r="K130" s="311"/>
    </row>
    <row r="131" spans="2:11" s="1" customFormat="1" ht="15" customHeight="1">
      <c r="B131" s="309"/>
      <c r="C131" s="291" t="s">
        <v>610</v>
      </c>
      <c r="D131" s="291"/>
      <c r="E131" s="291"/>
      <c r="F131" s="292" t="s">
        <v>601</v>
      </c>
      <c r="G131" s="291"/>
      <c r="H131" s="291" t="s">
        <v>611</v>
      </c>
      <c r="I131" s="291" t="s">
        <v>597</v>
      </c>
      <c r="J131" s="291">
        <v>20</v>
      </c>
      <c r="K131" s="311"/>
    </row>
    <row r="132" spans="2:11" s="1" customFormat="1" ht="15" customHeight="1">
      <c r="B132" s="309"/>
      <c r="C132" s="291" t="s">
        <v>612</v>
      </c>
      <c r="D132" s="291"/>
      <c r="E132" s="291"/>
      <c r="F132" s="292" t="s">
        <v>601</v>
      </c>
      <c r="G132" s="291"/>
      <c r="H132" s="291" t="s">
        <v>613</v>
      </c>
      <c r="I132" s="291" t="s">
        <v>597</v>
      </c>
      <c r="J132" s="291">
        <v>20</v>
      </c>
      <c r="K132" s="311"/>
    </row>
    <row r="133" spans="2:11" s="1" customFormat="1" ht="15" customHeight="1">
      <c r="B133" s="309"/>
      <c r="C133" s="269" t="s">
        <v>600</v>
      </c>
      <c r="D133" s="269"/>
      <c r="E133" s="269"/>
      <c r="F133" s="289" t="s">
        <v>601</v>
      </c>
      <c r="G133" s="269"/>
      <c r="H133" s="269" t="s">
        <v>635</v>
      </c>
      <c r="I133" s="269" t="s">
        <v>597</v>
      </c>
      <c r="J133" s="269">
        <v>50</v>
      </c>
      <c r="K133" s="311"/>
    </row>
    <row r="134" spans="2:11" s="1" customFormat="1" ht="15" customHeight="1">
      <c r="B134" s="309"/>
      <c r="C134" s="269" t="s">
        <v>614</v>
      </c>
      <c r="D134" s="269"/>
      <c r="E134" s="269"/>
      <c r="F134" s="289" t="s">
        <v>601</v>
      </c>
      <c r="G134" s="269"/>
      <c r="H134" s="269" t="s">
        <v>635</v>
      </c>
      <c r="I134" s="269" t="s">
        <v>597</v>
      </c>
      <c r="J134" s="269">
        <v>50</v>
      </c>
      <c r="K134" s="311"/>
    </row>
    <row r="135" spans="2:11" s="1" customFormat="1" ht="15" customHeight="1">
      <c r="B135" s="309"/>
      <c r="C135" s="269" t="s">
        <v>620</v>
      </c>
      <c r="D135" s="269"/>
      <c r="E135" s="269"/>
      <c r="F135" s="289" t="s">
        <v>601</v>
      </c>
      <c r="G135" s="269"/>
      <c r="H135" s="269" t="s">
        <v>635</v>
      </c>
      <c r="I135" s="269" t="s">
        <v>597</v>
      </c>
      <c r="J135" s="269">
        <v>50</v>
      </c>
      <c r="K135" s="311"/>
    </row>
    <row r="136" spans="2:11" s="1" customFormat="1" ht="15" customHeight="1">
      <c r="B136" s="309"/>
      <c r="C136" s="269" t="s">
        <v>622</v>
      </c>
      <c r="D136" s="269"/>
      <c r="E136" s="269"/>
      <c r="F136" s="289" t="s">
        <v>601</v>
      </c>
      <c r="G136" s="269"/>
      <c r="H136" s="269" t="s">
        <v>635</v>
      </c>
      <c r="I136" s="269" t="s">
        <v>597</v>
      </c>
      <c r="J136" s="269">
        <v>50</v>
      </c>
      <c r="K136" s="311"/>
    </row>
    <row r="137" spans="2:11" s="1" customFormat="1" ht="15" customHeight="1">
      <c r="B137" s="309"/>
      <c r="C137" s="269" t="s">
        <v>623</v>
      </c>
      <c r="D137" s="269"/>
      <c r="E137" s="269"/>
      <c r="F137" s="289" t="s">
        <v>601</v>
      </c>
      <c r="G137" s="269"/>
      <c r="H137" s="269" t="s">
        <v>648</v>
      </c>
      <c r="I137" s="269" t="s">
        <v>597</v>
      </c>
      <c r="J137" s="269">
        <v>255</v>
      </c>
      <c r="K137" s="311"/>
    </row>
    <row r="138" spans="2:11" s="1" customFormat="1" ht="15" customHeight="1">
      <c r="B138" s="309"/>
      <c r="C138" s="269" t="s">
        <v>625</v>
      </c>
      <c r="D138" s="269"/>
      <c r="E138" s="269"/>
      <c r="F138" s="289" t="s">
        <v>595</v>
      </c>
      <c r="G138" s="269"/>
      <c r="H138" s="269" t="s">
        <v>649</v>
      </c>
      <c r="I138" s="269" t="s">
        <v>627</v>
      </c>
      <c r="J138" s="269"/>
      <c r="K138" s="311"/>
    </row>
    <row r="139" spans="2:11" s="1" customFormat="1" ht="15" customHeight="1">
      <c r="B139" s="309"/>
      <c r="C139" s="269" t="s">
        <v>628</v>
      </c>
      <c r="D139" s="269"/>
      <c r="E139" s="269"/>
      <c r="F139" s="289" t="s">
        <v>595</v>
      </c>
      <c r="G139" s="269"/>
      <c r="H139" s="269" t="s">
        <v>650</v>
      </c>
      <c r="I139" s="269" t="s">
        <v>630</v>
      </c>
      <c r="J139" s="269"/>
      <c r="K139" s="311"/>
    </row>
    <row r="140" spans="2:11" s="1" customFormat="1" ht="15" customHeight="1">
      <c r="B140" s="309"/>
      <c r="C140" s="269" t="s">
        <v>631</v>
      </c>
      <c r="D140" s="269"/>
      <c r="E140" s="269"/>
      <c r="F140" s="289" t="s">
        <v>595</v>
      </c>
      <c r="G140" s="269"/>
      <c r="H140" s="269" t="s">
        <v>631</v>
      </c>
      <c r="I140" s="269" t="s">
        <v>630</v>
      </c>
      <c r="J140" s="269"/>
      <c r="K140" s="311"/>
    </row>
    <row r="141" spans="2:11" s="1" customFormat="1" ht="15" customHeight="1">
      <c r="B141" s="309"/>
      <c r="C141" s="269" t="s">
        <v>39</v>
      </c>
      <c r="D141" s="269"/>
      <c r="E141" s="269"/>
      <c r="F141" s="289" t="s">
        <v>595</v>
      </c>
      <c r="G141" s="269"/>
      <c r="H141" s="269" t="s">
        <v>651</v>
      </c>
      <c r="I141" s="269" t="s">
        <v>630</v>
      </c>
      <c r="J141" s="269"/>
      <c r="K141" s="311"/>
    </row>
    <row r="142" spans="2:11" s="1" customFormat="1" ht="15" customHeight="1">
      <c r="B142" s="309"/>
      <c r="C142" s="269" t="s">
        <v>652</v>
      </c>
      <c r="D142" s="269"/>
      <c r="E142" s="269"/>
      <c r="F142" s="289" t="s">
        <v>595</v>
      </c>
      <c r="G142" s="269"/>
      <c r="H142" s="269" t="s">
        <v>653</v>
      </c>
      <c r="I142" s="269" t="s">
        <v>630</v>
      </c>
      <c r="J142" s="269"/>
      <c r="K142" s="311"/>
    </row>
    <row r="143" spans="2:11" s="1" customFormat="1" ht="15" customHeight="1">
      <c r="B143" s="312"/>
      <c r="C143" s="313"/>
      <c r="D143" s="313"/>
      <c r="E143" s="313"/>
      <c r="F143" s="313"/>
      <c r="G143" s="313"/>
      <c r="H143" s="313"/>
      <c r="I143" s="313"/>
      <c r="J143" s="313"/>
      <c r="K143" s="314"/>
    </row>
    <row r="144" spans="2:11" s="1" customFormat="1" ht="18.75" customHeight="1">
      <c r="B144" s="266"/>
      <c r="C144" s="266"/>
      <c r="D144" s="266"/>
      <c r="E144" s="266"/>
      <c r="F144" s="301"/>
      <c r="G144" s="266"/>
      <c r="H144" s="266"/>
      <c r="I144" s="266"/>
      <c r="J144" s="266"/>
      <c r="K144" s="266"/>
    </row>
    <row r="145" spans="2:11" s="1" customFormat="1" ht="18.75" customHeight="1">
      <c r="B145" s="276"/>
      <c r="C145" s="276"/>
      <c r="D145" s="276"/>
      <c r="E145" s="276"/>
      <c r="F145" s="276"/>
      <c r="G145" s="276"/>
      <c r="H145" s="276"/>
      <c r="I145" s="276"/>
      <c r="J145" s="276"/>
      <c r="K145" s="276"/>
    </row>
    <row r="146" spans="2:11" s="1" customFormat="1" ht="7.5" customHeight="1">
      <c r="B146" s="277"/>
      <c r="C146" s="278"/>
      <c r="D146" s="278"/>
      <c r="E146" s="278"/>
      <c r="F146" s="278"/>
      <c r="G146" s="278"/>
      <c r="H146" s="278"/>
      <c r="I146" s="278"/>
      <c r="J146" s="278"/>
      <c r="K146" s="279"/>
    </row>
    <row r="147" spans="2:11" s="1" customFormat="1" ht="45" customHeight="1">
      <c r="B147" s="280"/>
      <c r="C147" s="385" t="s">
        <v>654</v>
      </c>
      <c r="D147" s="385"/>
      <c r="E147" s="385"/>
      <c r="F147" s="385"/>
      <c r="G147" s="385"/>
      <c r="H147" s="385"/>
      <c r="I147" s="385"/>
      <c r="J147" s="385"/>
      <c r="K147" s="281"/>
    </row>
    <row r="148" spans="2:11" s="1" customFormat="1" ht="17.25" customHeight="1">
      <c r="B148" s="280"/>
      <c r="C148" s="282" t="s">
        <v>589</v>
      </c>
      <c r="D148" s="282"/>
      <c r="E148" s="282"/>
      <c r="F148" s="282" t="s">
        <v>590</v>
      </c>
      <c r="G148" s="283"/>
      <c r="H148" s="282" t="s">
        <v>55</v>
      </c>
      <c r="I148" s="282" t="s">
        <v>58</v>
      </c>
      <c r="J148" s="282" t="s">
        <v>591</v>
      </c>
      <c r="K148" s="281"/>
    </row>
    <row r="149" spans="2:11" s="1" customFormat="1" ht="17.25" customHeight="1">
      <c r="B149" s="280"/>
      <c r="C149" s="284" t="s">
        <v>592</v>
      </c>
      <c r="D149" s="284"/>
      <c r="E149" s="284"/>
      <c r="F149" s="285" t="s">
        <v>593</v>
      </c>
      <c r="G149" s="286"/>
      <c r="H149" s="284"/>
      <c r="I149" s="284"/>
      <c r="J149" s="284" t="s">
        <v>594</v>
      </c>
      <c r="K149" s="281"/>
    </row>
    <row r="150" spans="2:11" s="1" customFormat="1" ht="5.25" customHeight="1">
      <c r="B150" s="290"/>
      <c r="C150" s="287"/>
      <c r="D150" s="287"/>
      <c r="E150" s="287"/>
      <c r="F150" s="287"/>
      <c r="G150" s="288"/>
      <c r="H150" s="287"/>
      <c r="I150" s="287"/>
      <c r="J150" s="287"/>
      <c r="K150" s="311"/>
    </row>
    <row r="151" spans="2:11" s="1" customFormat="1" ht="15" customHeight="1">
      <c r="B151" s="290"/>
      <c r="C151" s="315" t="s">
        <v>598</v>
      </c>
      <c r="D151" s="269"/>
      <c r="E151" s="269"/>
      <c r="F151" s="316" t="s">
        <v>595</v>
      </c>
      <c r="G151" s="269"/>
      <c r="H151" s="315" t="s">
        <v>635</v>
      </c>
      <c r="I151" s="315" t="s">
        <v>597</v>
      </c>
      <c r="J151" s="315">
        <v>120</v>
      </c>
      <c r="K151" s="311"/>
    </row>
    <row r="152" spans="2:11" s="1" customFormat="1" ht="15" customHeight="1">
      <c r="B152" s="290"/>
      <c r="C152" s="315" t="s">
        <v>644</v>
      </c>
      <c r="D152" s="269"/>
      <c r="E152" s="269"/>
      <c r="F152" s="316" t="s">
        <v>595</v>
      </c>
      <c r="G152" s="269"/>
      <c r="H152" s="315" t="s">
        <v>655</v>
      </c>
      <c r="I152" s="315" t="s">
        <v>597</v>
      </c>
      <c r="J152" s="315" t="s">
        <v>646</v>
      </c>
      <c r="K152" s="311"/>
    </row>
    <row r="153" spans="2:11" s="1" customFormat="1" ht="15" customHeight="1">
      <c r="B153" s="290"/>
      <c r="C153" s="315" t="s">
        <v>543</v>
      </c>
      <c r="D153" s="269"/>
      <c r="E153" s="269"/>
      <c r="F153" s="316" t="s">
        <v>595</v>
      </c>
      <c r="G153" s="269"/>
      <c r="H153" s="315" t="s">
        <v>656</v>
      </c>
      <c r="I153" s="315" t="s">
        <v>597</v>
      </c>
      <c r="J153" s="315" t="s">
        <v>646</v>
      </c>
      <c r="K153" s="311"/>
    </row>
    <row r="154" spans="2:11" s="1" customFormat="1" ht="15" customHeight="1">
      <c r="B154" s="290"/>
      <c r="C154" s="315" t="s">
        <v>600</v>
      </c>
      <c r="D154" s="269"/>
      <c r="E154" s="269"/>
      <c r="F154" s="316" t="s">
        <v>601</v>
      </c>
      <c r="G154" s="269"/>
      <c r="H154" s="315" t="s">
        <v>635</v>
      </c>
      <c r="I154" s="315" t="s">
        <v>597</v>
      </c>
      <c r="J154" s="315">
        <v>50</v>
      </c>
      <c r="K154" s="311"/>
    </row>
    <row r="155" spans="2:11" s="1" customFormat="1" ht="15" customHeight="1">
      <c r="B155" s="290"/>
      <c r="C155" s="315" t="s">
        <v>603</v>
      </c>
      <c r="D155" s="269"/>
      <c r="E155" s="269"/>
      <c r="F155" s="316" t="s">
        <v>595</v>
      </c>
      <c r="G155" s="269"/>
      <c r="H155" s="315" t="s">
        <v>635</v>
      </c>
      <c r="I155" s="315" t="s">
        <v>605</v>
      </c>
      <c r="J155" s="315"/>
      <c r="K155" s="311"/>
    </row>
    <row r="156" spans="2:11" s="1" customFormat="1" ht="15" customHeight="1">
      <c r="B156" s="290"/>
      <c r="C156" s="315" t="s">
        <v>614</v>
      </c>
      <c r="D156" s="269"/>
      <c r="E156" s="269"/>
      <c r="F156" s="316" t="s">
        <v>601</v>
      </c>
      <c r="G156" s="269"/>
      <c r="H156" s="315" t="s">
        <v>635</v>
      </c>
      <c r="I156" s="315" t="s">
        <v>597</v>
      </c>
      <c r="J156" s="315">
        <v>50</v>
      </c>
      <c r="K156" s="311"/>
    </row>
    <row r="157" spans="2:11" s="1" customFormat="1" ht="15" customHeight="1">
      <c r="B157" s="290"/>
      <c r="C157" s="315" t="s">
        <v>622</v>
      </c>
      <c r="D157" s="269"/>
      <c r="E157" s="269"/>
      <c r="F157" s="316" t="s">
        <v>601</v>
      </c>
      <c r="G157" s="269"/>
      <c r="H157" s="315" t="s">
        <v>635</v>
      </c>
      <c r="I157" s="315" t="s">
        <v>597</v>
      </c>
      <c r="J157" s="315">
        <v>50</v>
      </c>
      <c r="K157" s="311"/>
    </row>
    <row r="158" spans="2:11" s="1" customFormat="1" ht="15" customHeight="1">
      <c r="B158" s="290"/>
      <c r="C158" s="315" t="s">
        <v>620</v>
      </c>
      <c r="D158" s="269"/>
      <c r="E158" s="269"/>
      <c r="F158" s="316" t="s">
        <v>601</v>
      </c>
      <c r="G158" s="269"/>
      <c r="H158" s="315" t="s">
        <v>635</v>
      </c>
      <c r="I158" s="315" t="s">
        <v>597</v>
      </c>
      <c r="J158" s="315">
        <v>50</v>
      </c>
      <c r="K158" s="311"/>
    </row>
    <row r="159" spans="2:11" s="1" customFormat="1" ht="15" customHeight="1">
      <c r="B159" s="290"/>
      <c r="C159" s="315" t="s">
        <v>91</v>
      </c>
      <c r="D159" s="269"/>
      <c r="E159" s="269"/>
      <c r="F159" s="316" t="s">
        <v>595</v>
      </c>
      <c r="G159" s="269"/>
      <c r="H159" s="315" t="s">
        <v>657</v>
      </c>
      <c r="I159" s="315" t="s">
        <v>597</v>
      </c>
      <c r="J159" s="315" t="s">
        <v>658</v>
      </c>
      <c r="K159" s="311"/>
    </row>
    <row r="160" spans="2:11" s="1" customFormat="1" ht="15" customHeight="1">
      <c r="B160" s="290"/>
      <c r="C160" s="315" t="s">
        <v>659</v>
      </c>
      <c r="D160" s="269"/>
      <c r="E160" s="269"/>
      <c r="F160" s="316" t="s">
        <v>595</v>
      </c>
      <c r="G160" s="269"/>
      <c r="H160" s="315" t="s">
        <v>660</v>
      </c>
      <c r="I160" s="315" t="s">
        <v>630</v>
      </c>
      <c r="J160" s="315"/>
      <c r="K160" s="311"/>
    </row>
    <row r="161" spans="2:11" s="1" customFormat="1" ht="15" customHeight="1">
      <c r="B161" s="317"/>
      <c r="C161" s="299"/>
      <c r="D161" s="299"/>
      <c r="E161" s="299"/>
      <c r="F161" s="299"/>
      <c r="G161" s="299"/>
      <c r="H161" s="299"/>
      <c r="I161" s="299"/>
      <c r="J161" s="299"/>
      <c r="K161" s="318"/>
    </row>
    <row r="162" spans="2:11" s="1" customFormat="1" ht="18.75" customHeight="1">
      <c r="B162" s="266"/>
      <c r="C162" s="269"/>
      <c r="D162" s="269"/>
      <c r="E162" s="269"/>
      <c r="F162" s="289"/>
      <c r="G162" s="269"/>
      <c r="H162" s="269"/>
      <c r="I162" s="269"/>
      <c r="J162" s="269"/>
      <c r="K162" s="266"/>
    </row>
    <row r="163" spans="2:11" s="1" customFormat="1" ht="18.75" customHeight="1">
      <c r="B163" s="276"/>
      <c r="C163" s="276"/>
      <c r="D163" s="276"/>
      <c r="E163" s="276"/>
      <c r="F163" s="276"/>
      <c r="G163" s="276"/>
      <c r="H163" s="276"/>
      <c r="I163" s="276"/>
      <c r="J163" s="276"/>
      <c r="K163" s="276"/>
    </row>
    <row r="164" spans="2:11" s="1" customFormat="1" ht="7.5" customHeight="1">
      <c r="B164" s="258"/>
      <c r="C164" s="259"/>
      <c r="D164" s="259"/>
      <c r="E164" s="259"/>
      <c r="F164" s="259"/>
      <c r="G164" s="259"/>
      <c r="H164" s="259"/>
      <c r="I164" s="259"/>
      <c r="J164" s="259"/>
      <c r="K164" s="260"/>
    </row>
    <row r="165" spans="2:11" s="1" customFormat="1" ht="45" customHeight="1">
      <c r="B165" s="261"/>
      <c r="C165" s="386" t="s">
        <v>661</v>
      </c>
      <c r="D165" s="386"/>
      <c r="E165" s="386"/>
      <c r="F165" s="386"/>
      <c r="G165" s="386"/>
      <c r="H165" s="386"/>
      <c r="I165" s="386"/>
      <c r="J165" s="386"/>
      <c r="K165" s="262"/>
    </row>
    <row r="166" spans="2:11" s="1" customFormat="1" ht="17.25" customHeight="1">
      <c r="B166" s="261"/>
      <c r="C166" s="282" t="s">
        <v>589</v>
      </c>
      <c r="D166" s="282"/>
      <c r="E166" s="282"/>
      <c r="F166" s="282" t="s">
        <v>590</v>
      </c>
      <c r="G166" s="319"/>
      <c r="H166" s="320" t="s">
        <v>55</v>
      </c>
      <c r="I166" s="320" t="s">
        <v>58</v>
      </c>
      <c r="J166" s="282" t="s">
        <v>591</v>
      </c>
      <c r="K166" s="262"/>
    </row>
    <row r="167" spans="2:11" s="1" customFormat="1" ht="17.25" customHeight="1">
      <c r="B167" s="263"/>
      <c r="C167" s="284" t="s">
        <v>592</v>
      </c>
      <c r="D167" s="284"/>
      <c r="E167" s="284"/>
      <c r="F167" s="285" t="s">
        <v>593</v>
      </c>
      <c r="G167" s="321"/>
      <c r="H167" s="322"/>
      <c r="I167" s="322"/>
      <c r="J167" s="284" t="s">
        <v>594</v>
      </c>
      <c r="K167" s="264"/>
    </row>
    <row r="168" spans="2:11" s="1" customFormat="1" ht="5.25" customHeight="1">
      <c r="B168" s="290"/>
      <c r="C168" s="287"/>
      <c r="D168" s="287"/>
      <c r="E168" s="287"/>
      <c r="F168" s="287"/>
      <c r="G168" s="288"/>
      <c r="H168" s="287"/>
      <c r="I168" s="287"/>
      <c r="J168" s="287"/>
      <c r="K168" s="311"/>
    </row>
    <row r="169" spans="2:11" s="1" customFormat="1" ht="15" customHeight="1">
      <c r="B169" s="290"/>
      <c r="C169" s="269" t="s">
        <v>598</v>
      </c>
      <c r="D169" s="269"/>
      <c r="E169" s="269"/>
      <c r="F169" s="289" t="s">
        <v>595</v>
      </c>
      <c r="G169" s="269"/>
      <c r="H169" s="269" t="s">
        <v>635</v>
      </c>
      <c r="I169" s="269" t="s">
        <v>597</v>
      </c>
      <c r="J169" s="269">
        <v>120</v>
      </c>
      <c r="K169" s="311"/>
    </row>
    <row r="170" spans="2:11" s="1" customFormat="1" ht="15" customHeight="1">
      <c r="B170" s="290"/>
      <c r="C170" s="269" t="s">
        <v>644</v>
      </c>
      <c r="D170" s="269"/>
      <c r="E170" s="269"/>
      <c r="F170" s="289" t="s">
        <v>595</v>
      </c>
      <c r="G170" s="269"/>
      <c r="H170" s="269" t="s">
        <v>645</v>
      </c>
      <c r="I170" s="269" t="s">
        <v>597</v>
      </c>
      <c r="J170" s="269" t="s">
        <v>646</v>
      </c>
      <c r="K170" s="311"/>
    </row>
    <row r="171" spans="2:11" s="1" customFormat="1" ht="15" customHeight="1">
      <c r="B171" s="290"/>
      <c r="C171" s="269" t="s">
        <v>543</v>
      </c>
      <c r="D171" s="269"/>
      <c r="E171" s="269"/>
      <c r="F171" s="289" t="s">
        <v>595</v>
      </c>
      <c r="G171" s="269"/>
      <c r="H171" s="269" t="s">
        <v>662</v>
      </c>
      <c r="I171" s="269" t="s">
        <v>597</v>
      </c>
      <c r="J171" s="269" t="s">
        <v>646</v>
      </c>
      <c r="K171" s="311"/>
    </row>
    <row r="172" spans="2:11" s="1" customFormat="1" ht="15" customHeight="1">
      <c r="B172" s="290"/>
      <c r="C172" s="269" t="s">
        <v>600</v>
      </c>
      <c r="D172" s="269"/>
      <c r="E172" s="269"/>
      <c r="F172" s="289" t="s">
        <v>601</v>
      </c>
      <c r="G172" s="269"/>
      <c r="H172" s="269" t="s">
        <v>662</v>
      </c>
      <c r="I172" s="269" t="s">
        <v>597</v>
      </c>
      <c r="J172" s="269">
        <v>50</v>
      </c>
      <c r="K172" s="311"/>
    </row>
    <row r="173" spans="2:11" s="1" customFormat="1" ht="15" customHeight="1">
      <c r="B173" s="290"/>
      <c r="C173" s="269" t="s">
        <v>603</v>
      </c>
      <c r="D173" s="269"/>
      <c r="E173" s="269"/>
      <c r="F173" s="289" t="s">
        <v>595</v>
      </c>
      <c r="G173" s="269"/>
      <c r="H173" s="269" t="s">
        <v>662</v>
      </c>
      <c r="I173" s="269" t="s">
        <v>605</v>
      </c>
      <c r="J173" s="269"/>
      <c r="K173" s="311"/>
    </row>
    <row r="174" spans="2:11" s="1" customFormat="1" ht="15" customHeight="1">
      <c r="B174" s="290"/>
      <c r="C174" s="269" t="s">
        <v>614</v>
      </c>
      <c r="D174" s="269"/>
      <c r="E174" s="269"/>
      <c r="F174" s="289" t="s">
        <v>601</v>
      </c>
      <c r="G174" s="269"/>
      <c r="H174" s="269" t="s">
        <v>662</v>
      </c>
      <c r="I174" s="269" t="s">
        <v>597</v>
      </c>
      <c r="J174" s="269">
        <v>50</v>
      </c>
      <c r="K174" s="311"/>
    </row>
    <row r="175" spans="2:11" s="1" customFormat="1" ht="15" customHeight="1">
      <c r="B175" s="290"/>
      <c r="C175" s="269" t="s">
        <v>622</v>
      </c>
      <c r="D175" s="269"/>
      <c r="E175" s="269"/>
      <c r="F175" s="289" t="s">
        <v>601</v>
      </c>
      <c r="G175" s="269"/>
      <c r="H175" s="269" t="s">
        <v>662</v>
      </c>
      <c r="I175" s="269" t="s">
        <v>597</v>
      </c>
      <c r="J175" s="269">
        <v>50</v>
      </c>
      <c r="K175" s="311"/>
    </row>
    <row r="176" spans="2:11" s="1" customFormat="1" ht="15" customHeight="1">
      <c r="B176" s="290"/>
      <c r="C176" s="269" t="s">
        <v>620</v>
      </c>
      <c r="D176" s="269"/>
      <c r="E176" s="269"/>
      <c r="F176" s="289" t="s">
        <v>601</v>
      </c>
      <c r="G176" s="269"/>
      <c r="H176" s="269" t="s">
        <v>662</v>
      </c>
      <c r="I176" s="269" t="s">
        <v>597</v>
      </c>
      <c r="J176" s="269">
        <v>50</v>
      </c>
      <c r="K176" s="311"/>
    </row>
    <row r="177" spans="2:11" s="1" customFormat="1" ht="15" customHeight="1">
      <c r="B177" s="290"/>
      <c r="C177" s="269" t="s">
        <v>104</v>
      </c>
      <c r="D177" s="269"/>
      <c r="E177" s="269"/>
      <c r="F177" s="289" t="s">
        <v>595</v>
      </c>
      <c r="G177" s="269"/>
      <c r="H177" s="269" t="s">
        <v>663</v>
      </c>
      <c r="I177" s="269" t="s">
        <v>664</v>
      </c>
      <c r="J177" s="269"/>
      <c r="K177" s="311"/>
    </row>
    <row r="178" spans="2:11" s="1" customFormat="1" ht="15" customHeight="1">
      <c r="B178" s="290"/>
      <c r="C178" s="269" t="s">
        <v>58</v>
      </c>
      <c r="D178" s="269"/>
      <c r="E178" s="269"/>
      <c r="F178" s="289" t="s">
        <v>595</v>
      </c>
      <c r="G178" s="269"/>
      <c r="H178" s="269" t="s">
        <v>665</v>
      </c>
      <c r="I178" s="269" t="s">
        <v>666</v>
      </c>
      <c r="J178" s="269">
        <v>1</v>
      </c>
      <c r="K178" s="311"/>
    </row>
    <row r="179" spans="2:11" s="1" customFormat="1" ht="15" customHeight="1">
      <c r="B179" s="290"/>
      <c r="C179" s="269" t="s">
        <v>54</v>
      </c>
      <c r="D179" s="269"/>
      <c r="E179" s="269"/>
      <c r="F179" s="289" t="s">
        <v>595</v>
      </c>
      <c r="G179" s="269"/>
      <c r="H179" s="269" t="s">
        <v>667</v>
      </c>
      <c r="I179" s="269" t="s">
        <v>597</v>
      </c>
      <c r="J179" s="269">
        <v>20</v>
      </c>
      <c r="K179" s="311"/>
    </row>
    <row r="180" spans="2:11" s="1" customFormat="1" ht="15" customHeight="1">
      <c r="B180" s="290"/>
      <c r="C180" s="269" t="s">
        <v>55</v>
      </c>
      <c r="D180" s="269"/>
      <c r="E180" s="269"/>
      <c r="F180" s="289" t="s">
        <v>595</v>
      </c>
      <c r="G180" s="269"/>
      <c r="H180" s="269" t="s">
        <v>668</v>
      </c>
      <c r="I180" s="269" t="s">
        <v>597</v>
      </c>
      <c r="J180" s="269">
        <v>255</v>
      </c>
      <c r="K180" s="311"/>
    </row>
    <row r="181" spans="2:11" s="1" customFormat="1" ht="15" customHeight="1">
      <c r="B181" s="290"/>
      <c r="C181" s="269" t="s">
        <v>105</v>
      </c>
      <c r="D181" s="269"/>
      <c r="E181" s="269"/>
      <c r="F181" s="289" t="s">
        <v>595</v>
      </c>
      <c r="G181" s="269"/>
      <c r="H181" s="269" t="s">
        <v>559</v>
      </c>
      <c r="I181" s="269" t="s">
        <v>597</v>
      </c>
      <c r="J181" s="269">
        <v>10</v>
      </c>
      <c r="K181" s="311"/>
    </row>
    <row r="182" spans="2:11" s="1" customFormat="1" ht="15" customHeight="1">
      <c r="B182" s="290"/>
      <c r="C182" s="269" t="s">
        <v>106</v>
      </c>
      <c r="D182" s="269"/>
      <c r="E182" s="269"/>
      <c r="F182" s="289" t="s">
        <v>595</v>
      </c>
      <c r="G182" s="269"/>
      <c r="H182" s="269" t="s">
        <v>669</v>
      </c>
      <c r="I182" s="269" t="s">
        <v>630</v>
      </c>
      <c r="J182" s="269"/>
      <c r="K182" s="311"/>
    </row>
    <row r="183" spans="2:11" s="1" customFormat="1" ht="15" customHeight="1">
      <c r="B183" s="290"/>
      <c r="C183" s="269" t="s">
        <v>670</v>
      </c>
      <c r="D183" s="269"/>
      <c r="E183" s="269"/>
      <c r="F183" s="289" t="s">
        <v>595</v>
      </c>
      <c r="G183" s="269"/>
      <c r="H183" s="269" t="s">
        <v>671</v>
      </c>
      <c r="I183" s="269" t="s">
        <v>630</v>
      </c>
      <c r="J183" s="269"/>
      <c r="K183" s="311"/>
    </row>
    <row r="184" spans="2:11" s="1" customFormat="1" ht="15" customHeight="1">
      <c r="B184" s="290"/>
      <c r="C184" s="269" t="s">
        <v>659</v>
      </c>
      <c r="D184" s="269"/>
      <c r="E184" s="269"/>
      <c r="F184" s="289" t="s">
        <v>595</v>
      </c>
      <c r="G184" s="269"/>
      <c r="H184" s="269" t="s">
        <v>672</v>
      </c>
      <c r="I184" s="269" t="s">
        <v>630</v>
      </c>
      <c r="J184" s="269"/>
      <c r="K184" s="311"/>
    </row>
    <row r="185" spans="2:11" s="1" customFormat="1" ht="15" customHeight="1">
      <c r="B185" s="290"/>
      <c r="C185" s="269" t="s">
        <v>108</v>
      </c>
      <c r="D185" s="269"/>
      <c r="E185" s="269"/>
      <c r="F185" s="289" t="s">
        <v>601</v>
      </c>
      <c r="G185" s="269"/>
      <c r="H185" s="269" t="s">
        <v>673</v>
      </c>
      <c r="I185" s="269" t="s">
        <v>597</v>
      </c>
      <c r="J185" s="269">
        <v>50</v>
      </c>
      <c r="K185" s="311"/>
    </row>
    <row r="186" spans="2:11" s="1" customFormat="1" ht="15" customHeight="1">
      <c r="B186" s="290"/>
      <c r="C186" s="269" t="s">
        <v>674</v>
      </c>
      <c r="D186" s="269"/>
      <c r="E186" s="269"/>
      <c r="F186" s="289" t="s">
        <v>601</v>
      </c>
      <c r="G186" s="269"/>
      <c r="H186" s="269" t="s">
        <v>675</v>
      </c>
      <c r="I186" s="269" t="s">
        <v>676</v>
      </c>
      <c r="J186" s="269"/>
      <c r="K186" s="311"/>
    </row>
    <row r="187" spans="2:11" s="1" customFormat="1" ht="15" customHeight="1">
      <c r="B187" s="290"/>
      <c r="C187" s="269" t="s">
        <v>677</v>
      </c>
      <c r="D187" s="269"/>
      <c r="E187" s="269"/>
      <c r="F187" s="289" t="s">
        <v>601</v>
      </c>
      <c r="G187" s="269"/>
      <c r="H187" s="269" t="s">
        <v>678</v>
      </c>
      <c r="I187" s="269" t="s">
        <v>676</v>
      </c>
      <c r="J187" s="269"/>
      <c r="K187" s="311"/>
    </row>
    <row r="188" spans="2:11" s="1" customFormat="1" ht="15" customHeight="1">
      <c r="B188" s="290"/>
      <c r="C188" s="269" t="s">
        <v>679</v>
      </c>
      <c r="D188" s="269"/>
      <c r="E188" s="269"/>
      <c r="F188" s="289" t="s">
        <v>601</v>
      </c>
      <c r="G188" s="269"/>
      <c r="H188" s="269" t="s">
        <v>680</v>
      </c>
      <c r="I188" s="269" t="s">
        <v>676</v>
      </c>
      <c r="J188" s="269"/>
      <c r="K188" s="311"/>
    </row>
    <row r="189" spans="2:11" s="1" customFormat="1" ht="15" customHeight="1">
      <c r="B189" s="290"/>
      <c r="C189" s="323" t="s">
        <v>681</v>
      </c>
      <c r="D189" s="269"/>
      <c r="E189" s="269"/>
      <c r="F189" s="289" t="s">
        <v>601</v>
      </c>
      <c r="G189" s="269"/>
      <c r="H189" s="269" t="s">
        <v>682</v>
      </c>
      <c r="I189" s="269" t="s">
        <v>683</v>
      </c>
      <c r="J189" s="324" t="s">
        <v>684</v>
      </c>
      <c r="K189" s="311"/>
    </row>
    <row r="190" spans="2:11" s="1" customFormat="1" ht="15" customHeight="1">
      <c r="B190" s="290"/>
      <c r="C190" s="275" t="s">
        <v>43</v>
      </c>
      <c r="D190" s="269"/>
      <c r="E190" s="269"/>
      <c r="F190" s="289" t="s">
        <v>595</v>
      </c>
      <c r="G190" s="269"/>
      <c r="H190" s="266" t="s">
        <v>685</v>
      </c>
      <c r="I190" s="269" t="s">
        <v>686</v>
      </c>
      <c r="J190" s="269"/>
      <c r="K190" s="311"/>
    </row>
    <row r="191" spans="2:11" s="1" customFormat="1" ht="15" customHeight="1">
      <c r="B191" s="290"/>
      <c r="C191" s="275" t="s">
        <v>687</v>
      </c>
      <c r="D191" s="269"/>
      <c r="E191" s="269"/>
      <c r="F191" s="289" t="s">
        <v>595</v>
      </c>
      <c r="G191" s="269"/>
      <c r="H191" s="269" t="s">
        <v>688</v>
      </c>
      <c r="I191" s="269" t="s">
        <v>630</v>
      </c>
      <c r="J191" s="269"/>
      <c r="K191" s="311"/>
    </row>
    <row r="192" spans="2:11" s="1" customFormat="1" ht="15" customHeight="1">
      <c r="B192" s="290"/>
      <c r="C192" s="275" t="s">
        <v>689</v>
      </c>
      <c r="D192" s="269"/>
      <c r="E192" s="269"/>
      <c r="F192" s="289" t="s">
        <v>595</v>
      </c>
      <c r="G192" s="269"/>
      <c r="H192" s="269" t="s">
        <v>690</v>
      </c>
      <c r="I192" s="269" t="s">
        <v>630</v>
      </c>
      <c r="J192" s="269"/>
      <c r="K192" s="311"/>
    </row>
    <row r="193" spans="2:11" s="1" customFormat="1" ht="15" customHeight="1">
      <c r="B193" s="290"/>
      <c r="C193" s="275" t="s">
        <v>691</v>
      </c>
      <c r="D193" s="269"/>
      <c r="E193" s="269"/>
      <c r="F193" s="289" t="s">
        <v>601</v>
      </c>
      <c r="G193" s="269"/>
      <c r="H193" s="269" t="s">
        <v>692</v>
      </c>
      <c r="I193" s="269" t="s">
        <v>630</v>
      </c>
      <c r="J193" s="269"/>
      <c r="K193" s="311"/>
    </row>
    <row r="194" spans="2:11" s="1" customFormat="1" ht="15" customHeight="1">
      <c r="B194" s="317"/>
      <c r="C194" s="325"/>
      <c r="D194" s="299"/>
      <c r="E194" s="299"/>
      <c r="F194" s="299"/>
      <c r="G194" s="299"/>
      <c r="H194" s="299"/>
      <c r="I194" s="299"/>
      <c r="J194" s="299"/>
      <c r="K194" s="318"/>
    </row>
    <row r="195" spans="2:11" s="1" customFormat="1" ht="18.75" customHeight="1">
      <c r="B195" s="266"/>
      <c r="C195" s="269"/>
      <c r="D195" s="269"/>
      <c r="E195" s="269"/>
      <c r="F195" s="289"/>
      <c r="G195" s="269"/>
      <c r="H195" s="269"/>
      <c r="I195" s="269"/>
      <c r="J195" s="269"/>
      <c r="K195" s="266"/>
    </row>
    <row r="196" spans="2:11" s="1" customFormat="1" ht="18.75" customHeight="1">
      <c r="B196" s="266"/>
      <c r="C196" s="269"/>
      <c r="D196" s="269"/>
      <c r="E196" s="269"/>
      <c r="F196" s="289"/>
      <c r="G196" s="269"/>
      <c r="H196" s="269"/>
      <c r="I196" s="269"/>
      <c r="J196" s="269"/>
      <c r="K196" s="266"/>
    </row>
    <row r="197" spans="2:11" s="1" customFormat="1" ht="18.75" customHeight="1">
      <c r="B197" s="276"/>
      <c r="C197" s="276"/>
      <c r="D197" s="276"/>
      <c r="E197" s="276"/>
      <c r="F197" s="276"/>
      <c r="G197" s="276"/>
      <c r="H197" s="276"/>
      <c r="I197" s="276"/>
      <c r="J197" s="276"/>
      <c r="K197" s="276"/>
    </row>
    <row r="198" spans="2:11" s="1" customFormat="1" ht="13.5">
      <c r="B198" s="258"/>
      <c r="C198" s="259"/>
      <c r="D198" s="259"/>
      <c r="E198" s="259"/>
      <c r="F198" s="259"/>
      <c r="G198" s="259"/>
      <c r="H198" s="259"/>
      <c r="I198" s="259"/>
      <c r="J198" s="259"/>
      <c r="K198" s="260"/>
    </row>
    <row r="199" spans="2:11" s="1" customFormat="1" ht="21">
      <c r="B199" s="261"/>
      <c r="C199" s="386" t="s">
        <v>693</v>
      </c>
      <c r="D199" s="386"/>
      <c r="E199" s="386"/>
      <c r="F199" s="386"/>
      <c r="G199" s="386"/>
      <c r="H199" s="386"/>
      <c r="I199" s="386"/>
      <c r="J199" s="386"/>
      <c r="K199" s="262"/>
    </row>
    <row r="200" spans="2:11" s="1" customFormat="1" ht="25.5" customHeight="1">
      <c r="B200" s="261"/>
      <c r="C200" s="326" t="s">
        <v>694</v>
      </c>
      <c r="D200" s="326"/>
      <c r="E200" s="326"/>
      <c r="F200" s="326" t="s">
        <v>695</v>
      </c>
      <c r="G200" s="327"/>
      <c r="H200" s="387" t="s">
        <v>696</v>
      </c>
      <c r="I200" s="387"/>
      <c r="J200" s="387"/>
      <c r="K200" s="262"/>
    </row>
    <row r="201" spans="2:11" s="1" customFormat="1" ht="5.25" customHeight="1">
      <c r="B201" s="290"/>
      <c r="C201" s="287"/>
      <c r="D201" s="287"/>
      <c r="E201" s="287"/>
      <c r="F201" s="287"/>
      <c r="G201" s="269"/>
      <c r="H201" s="287"/>
      <c r="I201" s="287"/>
      <c r="J201" s="287"/>
      <c r="K201" s="311"/>
    </row>
    <row r="202" spans="2:11" s="1" customFormat="1" ht="15" customHeight="1">
      <c r="B202" s="290"/>
      <c r="C202" s="269" t="s">
        <v>686</v>
      </c>
      <c r="D202" s="269"/>
      <c r="E202" s="269"/>
      <c r="F202" s="289" t="s">
        <v>44</v>
      </c>
      <c r="G202" s="269"/>
      <c r="H202" s="388" t="s">
        <v>697</v>
      </c>
      <c r="I202" s="388"/>
      <c r="J202" s="388"/>
      <c r="K202" s="311"/>
    </row>
    <row r="203" spans="2:11" s="1" customFormat="1" ht="15" customHeight="1">
      <c r="B203" s="290"/>
      <c r="C203" s="296"/>
      <c r="D203" s="269"/>
      <c r="E203" s="269"/>
      <c r="F203" s="289" t="s">
        <v>45</v>
      </c>
      <c r="G203" s="269"/>
      <c r="H203" s="388" t="s">
        <v>698</v>
      </c>
      <c r="I203" s="388"/>
      <c r="J203" s="388"/>
      <c r="K203" s="311"/>
    </row>
    <row r="204" spans="2:11" s="1" customFormat="1" ht="15" customHeight="1">
      <c r="B204" s="290"/>
      <c r="C204" s="296"/>
      <c r="D204" s="269"/>
      <c r="E204" s="269"/>
      <c r="F204" s="289" t="s">
        <v>48</v>
      </c>
      <c r="G204" s="269"/>
      <c r="H204" s="388" t="s">
        <v>699</v>
      </c>
      <c r="I204" s="388"/>
      <c r="J204" s="388"/>
      <c r="K204" s="311"/>
    </row>
    <row r="205" spans="2:11" s="1" customFormat="1" ht="15" customHeight="1">
      <c r="B205" s="290"/>
      <c r="C205" s="269"/>
      <c r="D205" s="269"/>
      <c r="E205" s="269"/>
      <c r="F205" s="289" t="s">
        <v>46</v>
      </c>
      <c r="G205" s="269"/>
      <c r="H205" s="388" t="s">
        <v>700</v>
      </c>
      <c r="I205" s="388"/>
      <c r="J205" s="388"/>
      <c r="K205" s="311"/>
    </row>
    <row r="206" spans="2:11" s="1" customFormat="1" ht="15" customHeight="1">
      <c r="B206" s="290"/>
      <c r="C206" s="269"/>
      <c r="D206" s="269"/>
      <c r="E206" s="269"/>
      <c r="F206" s="289" t="s">
        <v>47</v>
      </c>
      <c r="G206" s="269"/>
      <c r="H206" s="388" t="s">
        <v>701</v>
      </c>
      <c r="I206" s="388"/>
      <c r="J206" s="388"/>
      <c r="K206" s="311"/>
    </row>
    <row r="207" spans="2:11" s="1" customFormat="1" ht="15" customHeight="1">
      <c r="B207" s="290"/>
      <c r="C207" s="269"/>
      <c r="D207" s="269"/>
      <c r="E207" s="269"/>
      <c r="F207" s="289"/>
      <c r="G207" s="269"/>
      <c r="H207" s="269"/>
      <c r="I207" s="269"/>
      <c r="J207" s="269"/>
      <c r="K207" s="311"/>
    </row>
    <row r="208" spans="2:11" s="1" customFormat="1" ht="15" customHeight="1">
      <c r="B208" s="290"/>
      <c r="C208" s="269" t="s">
        <v>642</v>
      </c>
      <c r="D208" s="269"/>
      <c r="E208" s="269"/>
      <c r="F208" s="289" t="s">
        <v>76</v>
      </c>
      <c r="G208" s="269"/>
      <c r="H208" s="388" t="s">
        <v>702</v>
      </c>
      <c r="I208" s="388"/>
      <c r="J208" s="388"/>
      <c r="K208" s="311"/>
    </row>
    <row r="209" spans="2:11" s="1" customFormat="1" ht="15" customHeight="1">
      <c r="B209" s="290"/>
      <c r="C209" s="296"/>
      <c r="D209" s="269"/>
      <c r="E209" s="269"/>
      <c r="F209" s="289" t="s">
        <v>537</v>
      </c>
      <c r="G209" s="269"/>
      <c r="H209" s="388" t="s">
        <v>538</v>
      </c>
      <c r="I209" s="388"/>
      <c r="J209" s="388"/>
      <c r="K209" s="311"/>
    </row>
    <row r="210" spans="2:11" s="1" customFormat="1" ht="15" customHeight="1">
      <c r="B210" s="290"/>
      <c r="C210" s="269"/>
      <c r="D210" s="269"/>
      <c r="E210" s="269"/>
      <c r="F210" s="289" t="s">
        <v>535</v>
      </c>
      <c r="G210" s="269"/>
      <c r="H210" s="388" t="s">
        <v>703</v>
      </c>
      <c r="I210" s="388"/>
      <c r="J210" s="388"/>
      <c r="K210" s="311"/>
    </row>
    <row r="211" spans="2:11" s="1" customFormat="1" ht="15" customHeight="1">
      <c r="B211" s="328"/>
      <c r="C211" s="296"/>
      <c r="D211" s="296"/>
      <c r="E211" s="296"/>
      <c r="F211" s="289" t="s">
        <v>539</v>
      </c>
      <c r="G211" s="275"/>
      <c r="H211" s="389" t="s">
        <v>540</v>
      </c>
      <c r="I211" s="389"/>
      <c r="J211" s="389"/>
      <c r="K211" s="329"/>
    </row>
    <row r="212" spans="2:11" s="1" customFormat="1" ht="15" customHeight="1">
      <c r="B212" s="328"/>
      <c r="C212" s="296"/>
      <c r="D212" s="296"/>
      <c r="E212" s="296"/>
      <c r="F212" s="289" t="s">
        <v>541</v>
      </c>
      <c r="G212" s="275"/>
      <c r="H212" s="389" t="s">
        <v>85</v>
      </c>
      <c r="I212" s="389"/>
      <c r="J212" s="389"/>
      <c r="K212" s="329"/>
    </row>
    <row r="213" spans="2:11" s="1" customFormat="1" ht="15" customHeight="1">
      <c r="B213" s="328"/>
      <c r="C213" s="296"/>
      <c r="D213" s="296"/>
      <c r="E213" s="296"/>
      <c r="F213" s="330"/>
      <c r="G213" s="275"/>
      <c r="H213" s="331"/>
      <c r="I213" s="331"/>
      <c r="J213" s="331"/>
      <c r="K213" s="329"/>
    </row>
    <row r="214" spans="2:11" s="1" customFormat="1" ht="15" customHeight="1">
      <c r="B214" s="328"/>
      <c r="C214" s="269" t="s">
        <v>666</v>
      </c>
      <c r="D214" s="296"/>
      <c r="E214" s="296"/>
      <c r="F214" s="289">
        <v>1</v>
      </c>
      <c r="G214" s="275"/>
      <c r="H214" s="389" t="s">
        <v>704</v>
      </c>
      <c r="I214" s="389"/>
      <c r="J214" s="389"/>
      <c r="K214" s="329"/>
    </row>
    <row r="215" spans="2:11" s="1" customFormat="1" ht="15" customHeight="1">
      <c r="B215" s="328"/>
      <c r="C215" s="296"/>
      <c r="D215" s="296"/>
      <c r="E215" s="296"/>
      <c r="F215" s="289">
        <v>2</v>
      </c>
      <c r="G215" s="275"/>
      <c r="H215" s="389" t="s">
        <v>705</v>
      </c>
      <c r="I215" s="389"/>
      <c r="J215" s="389"/>
      <c r="K215" s="329"/>
    </row>
    <row r="216" spans="2:11" s="1" customFormat="1" ht="15" customHeight="1">
      <c r="B216" s="328"/>
      <c r="C216" s="296"/>
      <c r="D216" s="296"/>
      <c r="E216" s="296"/>
      <c r="F216" s="289">
        <v>3</v>
      </c>
      <c r="G216" s="275"/>
      <c r="H216" s="389" t="s">
        <v>706</v>
      </c>
      <c r="I216" s="389"/>
      <c r="J216" s="389"/>
      <c r="K216" s="329"/>
    </row>
    <row r="217" spans="2:11" s="1" customFormat="1" ht="15" customHeight="1">
      <c r="B217" s="328"/>
      <c r="C217" s="296"/>
      <c r="D217" s="296"/>
      <c r="E217" s="296"/>
      <c r="F217" s="289">
        <v>4</v>
      </c>
      <c r="G217" s="275"/>
      <c r="H217" s="389" t="s">
        <v>707</v>
      </c>
      <c r="I217" s="389"/>
      <c r="J217" s="389"/>
      <c r="K217" s="329"/>
    </row>
    <row r="218" spans="2:11" s="1" customFormat="1" ht="12.75" customHeight="1">
      <c r="B218" s="332"/>
      <c r="C218" s="333"/>
      <c r="D218" s="333"/>
      <c r="E218" s="333"/>
      <c r="F218" s="333"/>
      <c r="G218" s="333"/>
      <c r="H218" s="333"/>
      <c r="I218" s="333"/>
      <c r="J218" s="333"/>
      <c r="K218" s="334"/>
    </row>
  </sheetData>
  <sheetProtection formatCells="0" formatColumns="0" formatRows="0" insertColumns="0" insertRows="0" insertHyperlinks="0" deleteColumns="0" deleteRows="0" sort="0" autoFilter="0" pivotTables="0"/>
  <mergeCells count="77">
    <mergeCell ref="G44:J44"/>
    <mergeCell ref="G45:J45"/>
    <mergeCell ref="C3:J3"/>
    <mergeCell ref="C4:J4"/>
    <mergeCell ref="C6:J6"/>
    <mergeCell ref="C7:J7"/>
    <mergeCell ref="G39:J39"/>
    <mergeCell ref="G40:J40"/>
    <mergeCell ref="G41:J41"/>
    <mergeCell ref="G42:J42"/>
    <mergeCell ref="G43:J43"/>
    <mergeCell ref="D34:J34"/>
    <mergeCell ref="D35:J35"/>
    <mergeCell ref="G36:J36"/>
    <mergeCell ref="G37:J37"/>
    <mergeCell ref="G38:J38"/>
    <mergeCell ref="D27:J27"/>
    <mergeCell ref="D28:J28"/>
    <mergeCell ref="D30:J30"/>
    <mergeCell ref="D31:J31"/>
    <mergeCell ref="D33:J33"/>
    <mergeCell ref="D70:J70"/>
    <mergeCell ref="C75:J75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65:J65"/>
    <mergeCell ref="D66:J66"/>
    <mergeCell ref="D67:J67"/>
    <mergeCell ref="D68:J68"/>
    <mergeCell ref="D69:J69"/>
    <mergeCell ref="D59:J59"/>
    <mergeCell ref="D60:J60"/>
    <mergeCell ref="D61:J61"/>
    <mergeCell ref="D62:J62"/>
    <mergeCell ref="D63:J63"/>
    <mergeCell ref="C52:J52"/>
    <mergeCell ref="C54:J54"/>
    <mergeCell ref="C55:J55"/>
    <mergeCell ref="C57:J57"/>
    <mergeCell ref="D58:J58"/>
    <mergeCell ref="D47:J47"/>
    <mergeCell ref="E48:J48"/>
    <mergeCell ref="E49:J49"/>
    <mergeCell ref="E50:J50"/>
    <mergeCell ref="D51:J51"/>
    <mergeCell ref="H212:J212"/>
    <mergeCell ref="H214:J214"/>
    <mergeCell ref="H215:J215"/>
    <mergeCell ref="H216:J216"/>
    <mergeCell ref="H217:J217"/>
    <mergeCell ref="H206:J206"/>
    <mergeCell ref="H208:J208"/>
    <mergeCell ref="H209:J209"/>
    <mergeCell ref="H210:J210"/>
    <mergeCell ref="H211:J211"/>
    <mergeCell ref="H200:J200"/>
    <mergeCell ref="H202:J202"/>
    <mergeCell ref="H203:J203"/>
    <mergeCell ref="H204:J204"/>
    <mergeCell ref="H205:J205"/>
    <mergeCell ref="C102:J102"/>
    <mergeCell ref="C122:J122"/>
    <mergeCell ref="C147:J147"/>
    <mergeCell ref="C165:J165"/>
    <mergeCell ref="C199:J199"/>
  </mergeCells>
  <pageMargins left="0.59027779999999996" right="0.59027779999999996" top="0.59027779999999996" bottom="0.59027779999999996" header="0" footer="0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7</vt:i4>
      </vt:variant>
    </vt:vector>
  </HeadingPairs>
  <TitlesOfParts>
    <vt:vector size="11" baseType="lpstr">
      <vt:lpstr>Rekapitulace stavby</vt:lpstr>
      <vt:lpstr>SO 101 - Komunikace</vt:lpstr>
      <vt:lpstr>NUS - Ostatní náklady</vt:lpstr>
      <vt:lpstr>Pokyny pro vyplnění</vt:lpstr>
      <vt:lpstr>'NUS - Ostatní náklady'!Názvy_tisku</vt:lpstr>
      <vt:lpstr>'Rekapitulace stavby'!Názvy_tisku</vt:lpstr>
      <vt:lpstr>'SO 101 - Komunikace'!Názvy_tisku</vt:lpstr>
      <vt:lpstr>'NUS - Ostatní náklady'!Oblast_tisku</vt:lpstr>
      <vt:lpstr>'Pokyny pro vyplnění'!Oblast_tisku</vt:lpstr>
      <vt:lpstr>'Rekapitulace stavby'!Oblast_tisku</vt:lpstr>
      <vt:lpstr>'SO 101 - Komunikace'!Oblast_tisku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DESKTOP-96JMOKV\Milan</dc:creator>
  <cp:lastModifiedBy>Jaroslav Štefek</cp:lastModifiedBy>
  <dcterms:created xsi:type="dcterms:W3CDTF">2021-05-20T15:30:04Z</dcterms:created>
  <dcterms:modified xsi:type="dcterms:W3CDTF">2021-06-04T11:41:37Z</dcterms:modified>
</cp:coreProperties>
</file>